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figbc-my.sharepoint.com/personal/anne_valkama_figbc_fi/Documents/Desktop/"/>
    </mc:Choice>
  </mc:AlternateContent>
  <xr:revisionPtr revIDLastSave="0" documentId="8_{9BB1A942-423D-4D55-B47F-571B0489013D}" xr6:coauthVersionLast="47" xr6:coauthVersionMax="47" xr10:uidLastSave="{00000000-0000-0000-0000-000000000000}"/>
  <bookViews>
    <workbookView xWindow="-120" yWindow="-120" windowWidth="25440" windowHeight="15270" tabRatio="713" firstSheet="2" activeTab="4" xr2:uid="{95C58D74-630E-4C41-B94F-9B7C51E8B857}"/>
  </bookViews>
  <sheets>
    <sheet name="Kansilehti" sheetId="4" r:id="rId1"/>
    <sheet name="Arviointiraportti" sheetId="9" r:id="rId2"/>
    <sheet name="Laskelma ja sen yksityiskohdat" sheetId="5" r:id="rId3"/>
    <sheet name="Kuvaajat" sheetId="10" r:id="rId4"/>
    <sheet name="Perustiedot ja Laskentamuistio" sheetId="2" r:id="rId5"/>
    <sheet name="Päivitykset" sheetId="6" r:id="rId6"/>
  </sheets>
  <definedNames>
    <definedName name="_xlnm.Print_Area" localSheetId="1">Arviointiraportti!$B$2:$G$58</definedName>
    <definedName name="_xlnm.Print_Area" localSheetId="2">'Laskelma ja sen yksityiskohdat'!$B$3:$H$62</definedName>
    <definedName name="_xlnm.Print_Area" localSheetId="4">'Perustiedot ja Laskentamuistio'!$B$1:$N$140</definedName>
    <definedName name="_xlnm.Print_Area" localSheetId="5">Päivitykset!$B$1:$G$55</definedName>
  </definedNames>
  <calcPr calcId="191028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3" i="2" l="1"/>
  <c r="C116" i="2"/>
  <c r="B48" i="9"/>
  <c r="B46" i="9"/>
  <c r="B51" i="9"/>
  <c r="B47" i="9"/>
  <c r="B42" i="9"/>
  <c r="B41" i="9"/>
  <c r="G40" i="10"/>
  <c r="F40" i="10"/>
  <c r="G39" i="10"/>
  <c r="F39" i="10"/>
  <c r="G38" i="10"/>
  <c r="F38" i="10"/>
  <c r="E40" i="10"/>
  <c r="E39" i="10"/>
  <c r="E38" i="10"/>
  <c r="C40" i="10"/>
  <c r="C39" i="10"/>
  <c r="C38" i="10"/>
  <c r="D34" i="10"/>
  <c r="D33" i="10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8" i="10"/>
  <c r="D7" i="10"/>
  <c r="D6" i="10"/>
  <c r="G62" i="5"/>
  <c r="G61" i="5"/>
  <c r="G60" i="5"/>
  <c r="F42" i="5"/>
  <c r="E21" i="9"/>
  <c r="D8" i="9"/>
  <c r="C117" i="2"/>
  <c r="C118" i="2"/>
  <c r="C119" i="2"/>
  <c r="C120" i="2"/>
  <c r="C121" i="2"/>
  <c r="H62" i="5" l="1"/>
  <c r="H61" i="5"/>
  <c r="D35" i="10"/>
  <c r="H42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tc={1E34CCBA-93DB-4151-A76D-5D546D1C5185}</author>
  </authors>
  <commentList>
    <comment ref="B121" authorId="0" shapeId="0" xr:uid="{1E34CCBA-93DB-4151-A76D-5D546D1C5185}">
      <text>
        <t>[Kommenttiketju]
Excel-versiosi avulla voit lukea tämän kommenttiketjun, mutta siihen tehdyt muutokset poistetaan, jos tiedosto avataan uudemmassa Excel-versiossa. Lisätietoja: https://go.microsoft.com/fwlink/?linkid=870924
Kommentti:
    Raporttiin tarvitaan mielestämme vielä "loppuraportti"-sivu, jossa selitetty auki kaaviot yms tulokset JA josta näkyy eri vertailut (esim. luonnosvaihe, suunnitteluvaihe, toteuma) vierekkäisinä sarakkeina  -&gt; eli mitä lähdettiin tavoittelemaan ja kuinka hyvin se toteutui</t>
      </text>
    </comment>
  </commentList>
</comments>
</file>

<file path=xl/sharedStrings.xml><?xml version="1.0" encoding="utf-8"?>
<sst xmlns="http://schemas.openxmlformats.org/spreadsheetml/2006/main" count="345" uniqueCount="270">
  <si>
    <t>Kohteen tiedot</t>
  </si>
  <si>
    <t>Kohteen nimi</t>
  </si>
  <si>
    <t>Esimerkkitoimisto, 5. krs</t>
  </si>
  <si>
    <t>Tilan kuvaus</t>
  </si>
  <si>
    <t>Toimistotila</t>
  </si>
  <si>
    <t>Osoite</t>
  </si>
  <si>
    <t>Tilan pinta-ala*</t>
  </si>
  <si>
    <t>1500 m²</t>
  </si>
  <si>
    <t>Laskentajakso</t>
  </si>
  <si>
    <t>10 vuotta</t>
  </si>
  <si>
    <t>*Muutoksen kohteena oleva vuokrattu tila (ei sis. jyvitettyjä tai muita pääkäyttötarkoituksen ulkopuolisia tiloja)</t>
  </si>
  <si>
    <t>Tilaluettelo / m2</t>
  </si>
  <si>
    <t>Tila</t>
  </si>
  <si>
    <t>m2</t>
  </si>
  <si>
    <t>Erillinen välilehti / liite</t>
  </si>
  <si>
    <t>Avotoimisto</t>
  </si>
  <si>
    <t>Vetäytymistilat</t>
  </si>
  <si>
    <t>Neuvottelutilat</t>
  </si>
  <si>
    <t>Taukotila</t>
  </si>
  <si>
    <t>Pukuhuonetilat</t>
  </si>
  <si>
    <t>Porrashuoneet</t>
  </si>
  <si>
    <t>WC:t</t>
  </si>
  <si>
    <t>Yhteensä</t>
  </si>
  <si>
    <t>Tilamuutoksen lyhyt kuvaus:</t>
  </si>
  <si>
    <t>Väliseinä ja -ovimuutoksia</t>
  </si>
  <si>
    <t>Kiintokalusteet uusitaan kahvihuoneeseen</t>
  </si>
  <si>
    <t>Alakatto uusitaan</t>
  </si>
  <si>
    <t>Ilmanvaihto uusitaan</t>
  </si>
  <si>
    <t>Sähkökaapelointi ja valaistukset uusitaan</t>
  </si>
  <si>
    <t>Lattiapinnat uusitaan</t>
  </si>
  <si>
    <t>Seinien maalaus</t>
  </si>
  <si>
    <t>Laskennan tiedot</t>
  </si>
  <si>
    <t>Laskennan tekovaihe</t>
  </si>
  <si>
    <t>Yleissuunnittelu</t>
  </si>
  <si>
    <t>Ajankohta</t>
  </si>
  <si>
    <t>Laskentaohjelma/-tapa</t>
  </si>
  <si>
    <t>OneClickLCA</t>
  </si>
  <si>
    <t>Laatija</t>
  </si>
  <si>
    <t>Tessa Testaaja</t>
  </si>
  <si>
    <t>kgCO2e</t>
  </si>
  <si>
    <t>kgCO2e/netto-m2</t>
  </si>
  <si>
    <t>kgCO2e/netto-m2/a (käyttäen 10v arviointijaksoa)</t>
  </si>
  <si>
    <t>kgCO2e B6 energiankulutus</t>
  </si>
  <si>
    <t>kgCO2e Irtokalusteet (vaiheet A-C)</t>
  </si>
  <si>
    <t>kgCO2e Sisäpurku ennen tilamuutosta</t>
  </si>
  <si>
    <t>kgCO2e/netto-m2/a (käyttäen vuokrasopimuksen todellista pituutta)</t>
  </si>
  <si>
    <t>kgCO2e/netto-m2/a (käyttäen 50v arviointiajanjaksoa)</t>
  </si>
  <si>
    <t>kgCO2e (mahdollisista päästökompensaatioista)</t>
  </si>
  <si>
    <t xml:space="preserve">Päätelmät tai huomiot </t>
  </si>
  <si>
    <t>Mihin summa kuuluu?</t>
  </si>
  <si>
    <t>Tulisiko taulukon jatkua Erillishankintoihin asti?</t>
  </si>
  <si>
    <t>Miten ylläoleva taulukko suhteutuu viereiseen LASKENTA-osioon?</t>
  </si>
  <si>
    <t>Oliko Vertailu-osion tarkoitus olla erillinen taulukko?</t>
  </si>
  <si>
    <t>Nämä tulokset voi korvata erillisellä tulosteella, jos se  sisältää vastaavat tiedot.</t>
  </si>
  <si>
    <t>TILAMUUTOS (pohjautuen Talo2000-järjestelmään):</t>
  </si>
  <si>
    <t>1 RAKENNUSOSAT</t>
  </si>
  <si>
    <t>Osa-alue</t>
  </si>
  <si>
    <t>Muutostoimenpiteet</t>
  </si>
  <si>
    <t>Tuote</t>
  </si>
  <si>
    <t xml:space="preserve">Hiilijalanjälki 
(A1-A3, A4, B4, C2, C3,C4)
kg CO2e </t>
  </si>
  <si>
    <t>Päästötiedon lähde</t>
  </si>
  <si>
    <t>% -osuus 
hiilijalan-
jäljestä</t>
  </si>
  <si>
    <t>Rakennusosat huomioidaan niiltä osin kuin niihin tehdään muutoksia</t>
  </si>
  <si>
    <t>12 Talo-osat</t>
  </si>
  <si>
    <t>Ikkunat</t>
  </si>
  <si>
    <t>Ei toimenpiteitä</t>
  </si>
  <si>
    <t>CO2data konservatiiviset arvot</t>
  </si>
  <si>
    <t>13 Tilaosat</t>
  </si>
  <si>
    <t>Väliseinät</t>
  </si>
  <si>
    <t>Uudet vetäytymistilat rakennetaan, 
vähäisiä väliseinämuutoksia muissa tiloissa</t>
  </si>
  <si>
    <t>Lasiväliseinät</t>
  </si>
  <si>
    <t>Erityisväliseinät</t>
  </si>
  <si>
    <t>Muut lähteet</t>
  </si>
  <si>
    <t>Väliovet</t>
  </si>
  <si>
    <t>Väliovien uusinta</t>
  </si>
  <si>
    <t>Erityisovet</t>
  </si>
  <si>
    <t>Tilaportaat</t>
  </si>
  <si>
    <t>Erityiset tilajako-osat</t>
  </si>
  <si>
    <t>Lattioiden pintarakenteet</t>
  </si>
  <si>
    <t>Lattiapinnat</t>
  </si>
  <si>
    <t>Uusi palamatto avotoimistot, 
muissa ei toimenpiteitä</t>
  </si>
  <si>
    <t>Sisäkattorakenteet</t>
  </si>
  <si>
    <t>Akustiikkalevyt, alaslaskut</t>
  </si>
  <si>
    <t>Sisäkattopinnat</t>
  </si>
  <si>
    <t>Maalaus</t>
  </si>
  <si>
    <t>Seinien pintarakenteet</t>
  </si>
  <si>
    <t>Seinäpinnat</t>
  </si>
  <si>
    <t>Erityiset tilapinnat</t>
  </si>
  <si>
    <t>Akustiikkalevyt</t>
  </si>
  <si>
    <t>Varusteet</t>
  </si>
  <si>
    <t>Uudet sälekaihtimet</t>
  </si>
  <si>
    <t>Vakiolaitteet</t>
  </si>
  <si>
    <t>Hoitotasot ja kulkurakenteet</t>
  </si>
  <si>
    <t>Tulisijat ja savuhormit</t>
  </si>
  <si>
    <t>2 TEKNIIKKAOSAT</t>
  </si>
  <si>
    <r>
      <rPr>
        <b/>
        <i/>
        <sz val="9"/>
        <color rgb="FFFF0000"/>
        <rFont val="Calibri"/>
        <family val="2"/>
      </rPr>
      <t>Valaistus suositellaan huomioimaan laskennassa.</t>
    </r>
    <r>
      <rPr>
        <i/>
        <sz val="9"/>
        <color rgb="FFFF0000"/>
        <rFont val="Calibri"/>
        <family val="2"/>
      </rPr>
      <t xml:space="preserve"> Muu talotekniikka huomioidaan niiltä osin kuin niihin tehdään muutoksia.</t>
    </r>
    <r>
      <rPr>
        <sz val="9"/>
        <color rgb="FFFF0000"/>
        <rFont val="Calibri"/>
        <family val="2"/>
      </rPr>
      <t> </t>
    </r>
  </si>
  <si>
    <t>Putkiosat lämmitys</t>
  </si>
  <si>
    <t>Putkiosat vesi- ja viemäri</t>
  </si>
  <si>
    <t>Yksittäisiä vesikalusteita uusitaan</t>
  </si>
  <si>
    <t>Putkiosat jäähdytys</t>
  </si>
  <si>
    <t>Ilmanvaihto-osat</t>
  </si>
  <si>
    <t>Ilmanvaihto-osia uusitaan</t>
  </si>
  <si>
    <t>Sähköosat</t>
  </si>
  <si>
    <t>Sähköjohdotus uusitaan</t>
  </si>
  <si>
    <t>Tiedonsiirto-osat</t>
  </si>
  <si>
    <t>Hissit</t>
  </si>
  <si>
    <t>Tilalaitteet</t>
  </si>
  <si>
    <t>KALUSTEET</t>
  </si>
  <si>
    <t>Vakiokiintokalusteet</t>
  </si>
  <si>
    <t>KALUSTE A</t>
  </si>
  <si>
    <t>YM2021 mukainen EN 15804 EPD</t>
  </si>
  <si>
    <t>KALUSTE B</t>
  </si>
  <si>
    <t>ISO 14067 Carbon Footprint of Products</t>
  </si>
  <si>
    <t>Erityiskiintokalusteet</t>
  </si>
  <si>
    <t>Taukokeittiö uusitaan, 
märkätilakalusteet uusitaan</t>
  </si>
  <si>
    <t>Päämateriaalin massan perusteella</t>
  </si>
  <si>
    <t>Total</t>
  </si>
  <si>
    <t>ENERGIANKULUTUS</t>
  </si>
  <si>
    <t xml:space="preserve">Hiilijalanjälki kg CO2e </t>
  </si>
  <si>
    <t>B6 Energiankulutus</t>
  </si>
  <si>
    <t>Verkkosähkö, Suomi, 
hyödynjakomenetelmä (2023-2033, 10v käyttöikä)</t>
  </si>
  <si>
    <t>IRTOKALUSTEET</t>
  </si>
  <si>
    <t>51 Tilavarustus</t>
  </si>
  <si>
    <t>Irtaimet kalusteet</t>
  </si>
  <si>
    <t>Uusitaan, sähköpöydät muuttavat vanhasta</t>
  </si>
  <si>
    <t>Valmistajan oma varmentamaton ilmoitus</t>
  </si>
  <si>
    <t>Tuolit</t>
  </si>
  <si>
    <t>SISÄPURKU ENNEN 
TILAMUUTOSTA</t>
  </si>
  <si>
    <t>Vertailutaulukko; mitä on vertailtu ja vaikutus lopputulokseen</t>
  </si>
  <si>
    <t>Laskentatapaus</t>
  </si>
  <si>
    <t>Kuvaus</t>
  </si>
  <si>
    <t xml:space="preserve">A1-A3, A4 Rakennustuotteiden 
valmistus ja kuljetukset
kg CO2e </t>
  </si>
  <si>
    <t xml:space="preserve">B4 
Rakennustuotteiden 
vaihdot
kg CO2e </t>
  </si>
  <si>
    <t xml:space="preserve">C2, C3, C4 
Käytön jälkeen 
(Purkujäte)
kg CO2e </t>
  </si>
  <si>
    <t>Yhteensä 
kg CO2e</t>
  </si>
  <si>
    <t>Säästö %</t>
  </si>
  <si>
    <t>BAU</t>
  </si>
  <si>
    <t>Koko talotekniikka uusitaan, pintamateriaalit ja kiintokalusteet uusitaan</t>
  </si>
  <si>
    <t>Suunnittelu</t>
  </si>
  <si>
    <t>Talotekniikka, pintamateriaalit ja kiintokalusteet uusitaan tilamuutosten tarvittavassa laajuudessa</t>
  </si>
  <si>
    <t>Vähähiilinen</t>
  </si>
  <si>
    <t>Vähähiiliset tuotteet</t>
  </si>
  <si>
    <t>kg CO2e</t>
  </si>
  <si>
    <t>Huomioita:</t>
  </si>
  <si>
    <t>1 PERUSTIEDOT LASKENNASTA</t>
  </si>
  <si>
    <t xml:space="preserve">Suunnitteluvaihe, jossa laskelma on tehty: </t>
  </si>
  <si>
    <t>Konsepti / Suunnittelu / Toteuma</t>
  </si>
  <si>
    <t>Konsepti</t>
  </si>
  <si>
    <t>Käytetty laskentaohjelma/metodi/taulukko ym.</t>
  </si>
  <si>
    <t>Laskelman laatimisen päivämäärä/päivämäärät</t>
  </si>
  <si>
    <t xml:space="preserve">Mihin tietoon määrätiedot pohjautuvat (esim. Realaizer, Carbon Designer, tietomalli, määräluettelo, mittaamalla kuvista jne.) </t>
  </si>
  <si>
    <t>2 PERUSTIEDOT ENERGIANKÄYTÖSTÄ, JOS MUUTOKSIA</t>
  </si>
  <si>
    <t>kWh/a</t>
  </si>
  <si>
    <t>Käytetyt energian päästökertoimet (laskentajaksolle ja 50 vuodelle)</t>
  </si>
  <si>
    <t>Kaukolämpö</t>
  </si>
  <si>
    <t xml:space="preserve"> kg CO2/kWh</t>
  </si>
  <si>
    <t>Päästökerroin 50 vuodelle</t>
  </si>
  <si>
    <t>Sähkö</t>
  </si>
  <si>
    <t>Kaukokylmä</t>
  </si>
  <si>
    <t>Kylmä käyttövesi</t>
  </si>
  <si>
    <t>Lämmin käyttövesi</t>
  </si>
  <si>
    <t>3 PERUSTIEDOT TILASTA</t>
  </si>
  <si>
    <t xml:space="preserve">Rakennuksen nimi ja osoite </t>
  </si>
  <si>
    <t>Testaustie 5</t>
  </si>
  <si>
    <t xml:space="preserve">Rakennuksen tunnus </t>
  </si>
  <si>
    <t xml:space="preserve">Käyttötarkoitusluokka tai -luokat </t>
  </si>
  <si>
    <t>Rakennusvuosi /+ edellinen laajamittainen peruskorjaus</t>
  </si>
  <si>
    <t>Toimenpidealueen huoneala</t>
  </si>
  <si>
    <t>lisäksi sanallinen kuvaus tarkastelualueen laajuudesta</t>
  </si>
  <si>
    <t>Tilaan rajautuvien ulkoseinien kokonaispinta-ala (jos muutoksia)</t>
  </si>
  <si>
    <t>Ikkunoiden ja lasijulkisivujen pinta-ala (jos muutoksia)</t>
  </si>
  <si>
    <t>Vuokrasopimuksen tavoitteellinen/todellinen pituus</t>
  </si>
  <si>
    <t>vuotta</t>
  </si>
  <si>
    <t>Käyttäjämäärä</t>
  </si>
  <si>
    <t>Työpistemäärä</t>
  </si>
  <si>
    <t xml:space="preserve">Rakennuksen kantavien rakenteiden pääasiallinen rakennusmateriaali </t>
  </si>
  <si>
    <t xml:space="preserve">Rakennuksen tavoitteellinen käyttöikä </t>
  </si>
  <si>
    <t>Liitenumerot</t>
  </si>
  <si>
    <t>purkupiirustus,</t>
  </si>
  <si>
    <t xml:space="preserve">pohjapiirustus, </t>
  </si>
  <si>
    <t xml:space="preserve">alakattokuva, </t>
  </si>
  <si>
    <t xml:space="preserve">LVI-piirustus, </t>
  </si>
  <si>
    <t xml:space="preserve">sähköpiirustus, </t>
  </si>
  <si>
    <t>valaistussuunnitelma</t>
  </si>
  <si>
    <t xml:space="preserve">ovikaaviot, </t>
  </si>
  <si>
    <t xml:space="preserve">pintamateriaalikaaviot, ym., </t>
  </si>
  <si>
    <t>irtokalustepohja, jossa eriteltynä nykyiset, uudet ja muokattavat kalusteet (irto, kiinto)</t>
  </si>
  <si>
    <t>Laatutasomääritykset</t>
  </si>
  <si>
    <t>Laskentamuistio</t>
  </si>
  <si>
    <t>Laskentaan liittyvät epävarmuudet ja laskennassa tehdyt oletukset tulee ilmoittaa raportissa selkeästi.</t>
  </si>
  <si>
    <t>Oletukset arvioinnin aikana</t>
  </si>
  <si>
    <t>TÄRKEÄ!!</t>
  </si>
  <si>
    <t>Rajaukset arvioinnin aikana (esim. ulkopuolelle jätetyt tuotteet)</t>
  </si>
  <si>
    <t>Mitä ei ole vielä huomioitu?</t>
  </si>
  <si>
    <t>Käytetyt tietolähteet</t>
  </si>
  <si>
    <t xml:space="preserve">YM2021-ohjeen mukaisesti arvioinnissa käytetään ensisijaisesti valmistajan tuottamaa standardin 15804 EPD-arvoja ja toissijaisesti kansallisesta päästötietokannasta löytyviä tietoja. </t>
  </si>
  <si>
    <t>Tuotteet ja materiaalit, joiden päästötieto perustuu EPD:ihin, suosituksena ainakin pintamateriaalit</t>
  </si>
  <si>
    <t>Laskelmassa voidaan harkiten käyttää muita päästötietolähteitä, mutta tämä tulee aina merkitä tähän laskentamuistioon</t>
  </si>
  <si>
    <t>3.3</t>
  </si>
  <si>
    <t>Kulutustaso ja vaihtosykli</t>
  </si>
  <si>
    <t>Kulutustaso, jota käytetty teknisen käyttöiän määräytymisperusteena</t>
  </si>
  <si>
    <t>Tieto vaihtosyklin perusteesta</t>
  </si>
  <si>
    <t>Vuokrasopimus / tekninen elinikä</t>
  </si>
  <si>
    <t>Arvioinnin perusteella tieto merkittävimmistä päästölähteistä</t>
  </si>
  <si>
    <t>Millä ratkaisuilla päästöjä olisi ollut vältettävissä?</t>
  </si>
  <si>
    <t>Mitä ratkaisuja tehtiin päästöjen vähentämiseksi?</t>
  </si>
  <si>
    <t>3.4.1</t>
  </si>
  <si>
    <t>Kompensointitiedot</t>
  </si>
  <si>
    <t>Green Building Council Finland:n opasta vapaaehtoisten kompensointien käyttöön kiinteistö- ja rakennusalalla</t>
  </si>
  <si>
    <t>Tuotetiedot valmistajien tekemästä päästökompensoinnista</t>
  </si>
  <si>
    <t>Tilaajan erikseen hankkimat päästökompensoinnit</t>
  </si>
  <si>
    <t>3.4.2</t>
  </si>
  <si>
    <t>Uudelleenkäytettävät rakennusosat, -tuotteet ja kalusteet</t>
  </si>
  <si>
    <t>Erittely</t>
  </si>
  <si>
    <t>Uudelleenkäytettävät rakennusosat, -tuotteet tai kalusteet käsitellään kuin YM2021-ohjeessa eli tuotteiden valmistus (A1-A3, A5) voidaan arvioida nollapäästöiseksi</t>
  </si>
  <si>
    <t>Kuljetus</t>
  </si>
  <si>
    <t>Mikäli työmaalle tuodaan käytettyjä rakennusosia, tuotteita tai kalusteita, niiden päästöiksi voidaan arvioida vain kuljetuksesta aiheutuvat päästöt. Jos kuljetusmatka ei ole tiedossa, voidaan käyttää c-moduulin (jätteenkäsittelyn kuljetukset) mukaista arvioita kuljetuksen päästöiksi.</t>
  </si>
  <si>
    <t>Käsittely</t>
  </si>
  <si>
    <t xml:space="preserve">Merkittävästä käsittelystä (uudelleen verhoilu, hiominen, maalaaminen…) syntyvät päästöt arvioidaan erikseen. </t>
  </si>
  <si>
    <t>4.1</t>
  </si>
  <si>
    <t>Arviointiin sisältyvät elinkaaren vaiheet</t>
  </si>
  <si>
    <t>4.4.1</t>
  </si>
  <si>
    <t>A. Ennen käyttöä</t>
  </si>
  <si>
    <t>A1-A4</t>
  </si>
  <si>
    <t>B. Käyttöä varten ja käytön aikana</t>
  </si>
  <si>
    <t>B4, B6 erikseen</t>
  </si>
  <si>
    <t>C. Käytön jälkeen</t>
  </si>
  <si>
    <t>C2-C4</t>
  </si>
  <si>
    <t xml:space="preserve">D. Elinkaaren ulkopuoliset vaikutukset </t>
  </si>
  <si>
    <t>Osana hiilikädenjälkeä</t>
  </si>
  <si>
    <t>Arviointiin sisältyvä valaistus ja energian kulutuksen muutos</t>
  </si>
  <si>
    <t>Valaistus kWh muutos</t>
  </si>
  <si>
    <t>Käynnissä oleva siirtyminen led valaistukseen, nostaa valaistuksen materiaalipäästöjä, mutta laskee energiankulutusta.</t>
  </si>
  <si>
    <t>4.4</t>
  </si>
  <si>
    <t>Arviointiin sisältyvät kiintokalusteet</t>
  </si>
  <si>
    <t>Osuus kalusteista on laskelmassa mukana painoprosenttina</t>
  </si>
  <si>
    <t>Lähde prioriteetti luotettavuus järjestyksen mukaan</t>
  </si>
  <si>
    <t>CO2Data</t>
  </si>
  <si>
    <t>Muu vastuullisuus kuvaus</t>
  </si>
  <si>
    <t>Kiinto- ja irtokalusteiden vaihtosykli, jos eri kuin tekninen käyttöikä</t>
  </si>
  <si>
    <t>tyypillisen vuokrasopimuksen pituus tai muu vastaava</t>
  </si>
  <si>
    <t>vaihtosykli teknisen käyttöiän mukainen</t>
  </si>
  <si>
    <t xml:space="preserve">Vähintään ne irtokalusteet, joita on määrällisesti paljon tai joilla on muulla tavoin merkittävä vaikutus kalustekokonaisuuden hiilijalanjälkeen. </t>
  </si>
  <si>
    <t>1.1.2025 Rakentamislain vaikutukset, huomiointi ja linkitys</t>
  </si>
  <si>
    <t>RakL 16 §</t>
  </si>
  <si>
    <t>Purkumateriaali- ja rakennusjäteselvitys</t>
  </si>
  <si>
    <t>RakL 38 §</t>
  </si>
  <si>
    <t>Rakennuksen vähähiilisyys</t>
  </si>
  <si>
    <t>RakL 39 §</t>
  </si>
  <si>
    <t>Rakennuksen elinkaariominaisuudet</t>
  </si>
  <si>
    <t>Materiaaliseloste</t>
  </si>
  <si>
    <t>Suositellut ja erikseen ilmoitettavat</t>
  </si>
  <si>
    <r>
      <rPr>
        <b/>
        <sz val="11"/>
        <color theme="1"/>
        <rFont val="Calibri"/>
        <family val="2"/>
        <scheme val="minor"/>
      </rPr>
      <t>kgCO2e</t>
    </r>
    <r>
      <rPr>
        <sz val="11"/>
        <color theme="1"/>
        <rFont val="Calibri"/>
        <family val="2"/>
        <scheme val="minor"/>
      </rPr>
      <t>/käyttäjä tai</t>
    </r>
    <r>
      <rPr>
        <b/>
        <sz val="11"/>
        <color theme="1"/>
        <rFont val="Calibri"/>
        <family val="2"/>
        <scheme val="minor"/>
      </rPr>
      <t xml:space="preserve"> /työpiste</t>
    </r>
  </si>
  <si>
    <t>TULOKSET arviointiin sisältyvät elinkaaren vaiheet (A1-A3, A4, B4, C2-C4)</t>
  </si>
  <si>
    <t xml:space="preserve">Tilasuunnitelman hiilijalanjäljen </t>
  </si>
  <si>
    <t>arviointiraportti</t>
  </si>
  <si>
    <t>Versio 1.0, päivätty 26.2.2024</t>
  </si>
  <si>
    <t>Raporttipohja sisältää ohjeita ja määritelmiä hiilijalanjäljen laskennan rajaamiselle, lähtötietojen käyttämiselle ja tulosten raportoinnille. Versio 1.0</t>
  </si>
  <si>
    <t>Tilasuunnitelman hiilijalanjäljen perustiedot ja laskentamuistio</t>
  </si>
  <si>
    <t>Tilasuunnitelman hiilijalanjäljen arvioinnin raporttipohja</t>
  </si>
  <si>
    <t>Tilasuunnitelman hiilijalanjäljen arvioinnin ohje sekä raporttipohja</t>
  </si>
  <si>
    <t xml:space="preserve">Päivitykset </t>
  </si>
  <si>
    <t>Ostoenergiankulutus kWh/a eriteltynä kaukolämpöön, sähköön ja kaukokylmään                                                                                                                sekä kylmään ja lämpimään käyttöveteen, jos pystytään mittaroimaan</t>
  </si>
  <si>
    <r>
      <t xml:space="preserve">Keskeiset piirustukset </t>
    </r>
    <r>
      <rPr>
        <b/>
        <sz val="10.5"/>
        <color theme="0"/>
        <rFont val="Calibri"/>
        <family val="2"/>
        <scheme val="minor"/>
      </rPr>
      <t>LIITTEENÄ</t>
    </r>
    <r>
      <rPr>
        <sz val="10.5"/>
        <color theme="0"/>
        <rFont val="Calibri"/>
        <family val="2"/>
        <scheme val="minor"/>
      </rPr>
      <t xml:space="preserve"> muutoslaajuus huomioiden esim.:</t>
    </r>
  </si>
  <si>
    <t>Sivu 1</t>
  </si>
  <si>
    <t>Sivu 2</t>
  </si>
  <si>
    <t>4.5</t>
  </si>
  <si>
    <t>Arviointiin sisältyvät irtokalusteet</t>
  </si>
  <si>
    <t>(optio)</t>
  </si>
  <si>
    <t>Arvioitu hiilijalanjäljen jakauma ja vertailu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</si>
</sst>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444444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2"/>
      <color rgb="FF444444"/>
      <name val="Calibri"/>
      <family val="2"/>
      <charset val="1"/>
    </font>
    <font>
      <sz val="12"/>
      <color theme="1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9"/>
      <color rgb="FFFF0000"/>
      <name val="Calibri"/>
      <family val="2"/>
    </font>
    <font>
      <b/>
      <sz val="10.5"/>
      <color rgb="FFFF0000"/>
      <name val="Calibri"/>
      <family val="2"/>
      <scheme val="minor"/>
    </font>
    <font>
      <b/>
      <sz val="20"/>
      <color rgb="FF009444"/>
      <name val="Calibri"/>
      <family val="2"/>
    </font>
    <font>
      <sz val="10"/>
      <color theme="6"/>
      <name val="Calibri"/>
      <family val="2"/>
      <charset val="1"/>
    </font>
    <font>
      <b/>
      <sz val="18"/>
      <color rgb="FF000000"/>
      <name val="Calibri"/>
      <family val="2"/>
      <scheme val="minor"/>
    </font>
    <font>
      <b/>
      <sz val="20"/>
      <color rgb="FF009444"/>
      <name val="Calibri"/>
      <family val="2"/>
      <charset val="1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Segoe U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rgb="FF009444"/>
      <name val="Calibri"/>
      <family val="2"/>
      <charset val="1"/>
    </font>
    <font>
      <b/>
      <i/>
      <sz val="9"/>
      <color rgb="FFFF0000"/>
      <name val="Calibri"/>
      <family val="2"/>
    </font>
    <font>
      <i/>
      <sz val="9"/>
      <color rgb="FFFF0000"/>
      <name val="Calibri"/>
      <family val="2"/>
    </font>
    <font>
      <sz val="9"/>
      <color rgb="FFFF0000"/>
      <name val="Calibri"/>
      <family val="2"/>
    </font>
    <font>
      <b/>
      <sz val="11"/>
      <color rgb="FF000000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rgb="FF009444"/>
      <name val="Calibri"/>
      <family val="2"/>
      <charset val="1"/>
    </font>
    <font>
      <sz val="11"/>
      <color rgb="FF009444"/>
      <name val="Calibri"/>
      <family val="2"/>
      <scheme val="minor"/>
    </font>
    <font>
      <b/>
      <sz val="18"/>
      <color rgb="FF009444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.5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BE6BC"/>
        <bgColor indexed="64"/>
      </patternFill>
    </fill>
    <fill>
      <patternFill patternType="solid">
        <fgColor rgb="FF0094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2"/>
        <bgColor indexed="64"/>
      </patternFill>
    </fill>
    <fill>
      <patternFill patternType="solid">
        <fgColor theme="0"/>
        <bgColor theme="9" tint="0.79998168889431442"/>
      </patternFill>
    </fill>
  </fills>
  <borders count="42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9444"/>
      </bottom>
      <diagonal/>
    </border>
    <border>
      <left/>
      <right/>
      <top/>
      <bottom style="thin">
        <color theme="1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theme="0"/>
      </bottom>
      <diagonal/>
    </border>
    <border>
      <left/>
      <right style="thin">
        <color rgb="FF000000"/>
      </right>
      <top style="thin">
        <color theme="0"/>
      </top>
      <bottom style="thin">
        <color theme="0"/>
      </bottom>
      <diagonal/>
    </border>
    <border>
      <left/>
      <right style="thin">
        <color rgb="FF000000"/>
      </right>
      <top style="thin">
        <color theme="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/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rgb="FF000000"/>
      </left>
      <right/>
      <top style="thin">
        <color theme="0"/>
      </top>
      <bottom style="thin">
        <color theme="0"/>
      </bottom>
      <diagonal/>
    </border>
    <border>
      <left style="thin">
        <color rgb="FF000000"/>
      </left>
      <right/>
      <top style="thin">
        <color theme="0"/>
      </top>
      <bottom style="thin">
        <color rgb="FF000000"/>
      </bottom>
      <diagonal/>
    </border>
    <border>
      <left/>
      <right/>
      <top style="thin">
        <color theme="0"/>
      </top>
      <bottom style="thin">
        <color rgb="FF000000"/>
      </bottom>
      <diagonal/>
    </border>
    <border>
      <left/>
      <right style="thin">
        <color rgb="FF000000"/>
      </right>
      <top style="thin">
        <color theme="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rgb="FF000000"/>
      </right>
      <top style="thin">
        <color theme="0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246">
    <xf numFmtId="0" fontId="0" fillId="0" borderId="0" xfId="0"/>
    <xf numFmtId="0" fontId="2" fillId="0" borderId="0" xfId="0" applyFont="1"/>
    <xf numFmtId="0" fontId="7" fillId="0" borderId="0" xfId="0" applyFont="1"/>
    <xf numFmtId="0" fontId="0" fillId="2" borderId="0" xfId="0" applyFill="1"/>
    <xf numFmtId="0" fontId="9" fillId="0" borderId="0" xfId="0" applyFont="1"/>
    <xf numFmtId="0" fontId="0" fillId="3" borderId="0" xfId="0" applyFill="1"/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0" fontId="18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0" fillId="0" borderId="6" xfId="0" applyBorder="1" applyAlignment="1">
      <alignment vertical="top"/>
    </xf>
    <xf numFmtId="0" fontId="0" fillId="0" borderId="0" xfId="0" applyAlignment="1">
      <alignment wrapText="1"/>
    </xf>
    <xf numFmtId="0" fontId="16" fillId="5" borderId="0" xfId="0" applyFont="1" applyFill="1"/>
    <xf numFmtId="0" fontId="0" fillId="4" borderId="0" xfId="0" applyFill="1"/>
    <xf numFmtId="0" fontId="0" fillId="0" borderId="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3" borderId="5" xfId="0" applyFill="1" applyBorder="1"/>
    <xf numFmtId="0" fontId="10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10" fillId="3" borderId="0" xfId="0" applyFont="1" applyFill="1"/>
    <xf numFmtId="0" fontId="19" fillId="0" borderId="0" xfId="0" applyFont="1" applyAlignment="1">
      <alignment vertical="top"/>
    </xf>
    <xf numFmtId="0" fontId="25" fillId="3" borderId="0" xfId="0" applyFont="1" applyFill="1" applyAlignment="1">
      <alignment vertical="center" wrapText="1"/>
    </xf>
    <xf numFmtId="0" fontId="0" fillId="3" borderId="9" xfId="0" applyFill="1" applyBorder="1"/>
    <xf numFmtId="0" fontId="11" fillId="3" borderId="9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22" fillId="2" borderId="10" xfId="0" applyFont="1" applyFill="1" applyBorder="1"/>
    <xf numFmtId="0" fontId="22" fillId="2" borderId="11" xfId="0" applyFont="1" applyFill="1" applyBorder="1"/>
    <xf numFmtId="0" fontId="22" fillId="2" borderId="11" xfId="0" applyFont="1" applyFill="1" applyBorder="1" applyAlignment="1">
      <alignment horizontal="left"/>
    </xf>
    <xf numFmtId="0" fontId="27" fillId="2" borderId="11" xfId="0" applyFont="1" applyFill="1" applyBorder="1" applyAlignment="1">
      <alignment horizontal="left"/>
    </xf>
    <xf numFmtId="0" fontId="0" fillId="2" borderId="12" xfId="0" applyFill="1" applyBorder="1"/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right"/>
    </xf>
    <xf numFmtId="0" fontId="11" fillId="3" borderId="3" xfId="0" applyFont="1" applyFill="1" applyBorder="1" applyAlignment="1">
      <alignment horizontal="left"/>
    </xf>
    <xf numFmtId="0" fontId="0" fillId="3" borderId="4" xfId="0" applyFill="1" applyBorder="1"/>
    <xf numFmtId="0" fontId="11" fillId="3" borderId="1" xfId="0" applyFont="1" applyFill="1" applyBorder="1" applyAlignment="1">
      <alignment horizontal="left"/>
    </xf>
    <xf numFmtId="0" fontId="0" fillId="3" borderId="2" xfId="0" applyFill="1" applyBorder="1"/>
    <xf numFmtId="0" fontId="2" fillId="3" borderId="3" xfId="0" applyFont="1" applyFill="1" applyBorder="1"/>
    <xf numFmtId="0" fontId="2" fillId="3" borderId="4" xfId="0" applyFont="1" applyFill="1" applyBorder="1" applyAlignment="1">
      <alignment horizontal="left"/>
    </xf>
    <xf numFmtId="0" fontId="11" fillId="3" borderId="2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5" xfId="0" applyFill="1" applyBorder="1" applyAlignment="1">
      <alignment horizontal="left"/>
    </xf>
    <xf numFmtId="0" fontId="30" fillId="3" borderId="5" xfId="0" applyFont="1" applyFill="1" applyBorder="1"/>
    <xf numFmtId="14" fontId="29" fillId="3" borderId="8" xfId="0" applyNumberFormat="1" applyFont="1" applyFill="1" applyBorder="1" applyAlignment="1">
      <alignment horizontal="right"/>
    </xf>
    <xf numFmtId="0" fontId="8" fillId="3" borderId="8" xfId="0" applyFont="1" applyFill="1" applyBorder="1"/>
    <xf numFmtId="0" fontId="25" fillId="3" borderId="8" xfId="0" applyFont="1" applyFill="1" applyBorder="1" applyAlignment="1">
      <alignment vertical="center" wrapText="1"/>
    </xf>
    <xf numFmtId="0" fontId="0" fillId="3" borderId="8" xfId="0" applyFill="1" applyBorder="1"/>
    <xf numFmtId="0" fontId="2" fillId="3" borderId="0" xfId="0" applyFont="1" applyFill="1" applyAlignment="1">
      <alignment horizontal="left"/>
    </xf>
    <xf numFmtId="0" fontId="28" fillId="3" borderId="0" xfId="0" applyFont="1" applyFill="1"/>
    <xf numFmtId="0" fontId="16" fillId="5" borderId="13" xfId="0" applyFont="1" applyFill="1" applyBorder="1"/>
    <xf numFmtId="0" fontId="16" fillId="5" borderId="15" xfId="0" applyFont="1" applyFill="1" applyBorder="1"/>
    <xf numFmtId="0" fontId="26" fillId="3" borderId="16" xfId="0" applyFont="1" applyFill="1" applyBorder="1"/>
    <xf numFmtId="0" fontId="0" fillId="3" borderId="17" xfId="0" applyFill="1" applyBorder="1"/>
    <xf numFmtId="0" fontId="0" fillId="3" borderId="16" xfId="0" applyFill="1" applyBorder="1"/>
    <xf numFmtId="0" fontId="9" fillId="3" borderId="16" xfId="0" applyFont="1" applyFill="1" applyBorder="1"/>
    <xf numFmtId="0" fontId="21" fillId="3" borderId="16" xfId="0" applyFont="1" applyFill="1" applyBorder="1" applyAlignment="1">
      <alignment horizontal="left" vertical="top"/>
    </xf>
    <xf numFmtId="0" fontId="0" fillId="2" borderId="18" xfId="0" applyFill="1" applyBorder="1"/>
    <xf numFmtId="0" fontId="0" fillId="2" borderId="19" xfId="0" applyFill="1" applyBorder="1"/>
    <xf numFmtId="0" fontId="13" fillId="3" borderId="16" xfId="0" applyFont="1" applyFill="1" applyBorder="1" applyAlignment="1">
      <alignment horizontal="left"/>
    </xf>
    <xf numFmtId="0" fontId="13" fillId="2" borderId="19" xfId="0" applyFont="1" applyFill="1" applyBorder="1" applyAlignment="1">
      <alignment horizontal="left"/>
    </xf>
    <xf numFmtId="0" fontId="0" fillId="3" borderId="1" xfId="0" applyFill="1" applyBorder="1"/>
    <xf numFmtId="0" fontId="0" fillId="5" borderId="13" xfId="0" applyFill="1" applyBorder="1"/>
    <xf numFmtId="0" fontId="0" fillId="5" borderId="15" xfId="0" applyFill="1" applyBorder="1"/>
    <xf numFmtId="0" fontId="30" fillId="3" borderId="4" xfId="0" applyFont="1" applyFill="1" applyBorder="1"/>
    <xf numFmtId="0" fontId="9" fillId="3" borderId="1" xfId="0" applyFont="1" applyFill="1" applyBorder="1"/>
    <xf numFmtId="0" fontId="30" fillId="3" borderId="2" xfId="0" applyFont="1" applyFill="1" applyBorder="1"/>
    <xf numFmtId="0" fontId="0" fillId="2" borderId="20" xfId="0" applyFill="1" applyBorder="1"/>
    <xf numFmtId="0" fontId="0" fillId="2" borderId="0" xfId="0" applyFill="1" applyAlignment="1">
      <alignment horizontal="left"/>
    </xf>
    <xf numFmtId="0" fontId="1" fillId="2" borderId="0" xfId="1" applyFill="1"/>
    <xf numFmtId="0" fontId="2" fillId="2" borderId="0" xfId="0" applyFont="1" applyFill="1"/>
    <xf numFmtId="49" fontId="2" fillId="2" borderId="0" xfId="0" applyNumberFormat="1" applyFont="1" applyFill="1"/>
    <xf numFmtId="0" fontId="3" fillId="2" borderId="0" xfId="0" applyFont="1" applyFill="1" applyAlignment="1">
      <alignment vertical="center"/>
    </xf>
    <xf numFmtId="0" fontId="0" fillId="2" borderId="7" xfId="0" applyFill="1" applyBorder="1"/>
    <xf numFmtId="0" fontId="3" fillId="2" borderId="0" xfId="0" applyFont="1" applyFill="1"/>
    <xf numFmtId="0" fontId="0" fillId="2" borderId="0" xfId="0" applyFill="1" applyAlignment="1">
      <alignment wrapText="1"/>
    </xf>
    <xf numFmtId="9" fontId="2" fillId="2" borderId="0" xfId="2" applyFont="1" applyFill="1"/>
    <xf numFmtId="0" fontId="7" fillId="2" borderId="0" xfId="0" applyFont="1" applyFill="1"/>
    <xf numFmtId="0" fontId="0" fillId="2" borderId="0" xfId="0" applyFill="1" applyAlignment="1">
      <alignment vertical="top"/>
    </xf>
    <xf numFmtId="0" fontId="0" fillId="0" borderId="21" xfId="0" applyBorder="1"/>
    <xf numFmtId="9" fontId="0" fillId="0" borderId="0" xfId="2" applyFont="1" applyAlignment="1">
      <alignment horizontal="right" vertical="top"/>
    </xf>
    <xf numFmtId="0" fontId="22" fillId="0" borderId="0" xfId="0" applyFont="1" applyAlignment="1">
      <alignment horizontal="left" wrapText="1"/>
    </xf>
    <xf numFmtId="0" fontId="0" fillId="0" borderId="0" xfId="0" applyAlignment="1">
      <alignment horizontal="left" vertical="center" wrapText="1"/>
    </xf>
    <xf numFmtId="0" fontId="32" fillId="0" borderId="0" xfId="0" applyFont="1" applyAlignment="1">
      <alignment vertical="center" wrapText="1"/>
    </xf>
    <xf numFmtId="0" fontId="7" fillId="0" borderId="0" xfId="0" applyFont="1" applyAlignment="1">
      <alignment wrapText="1"/>
    </xf>
    <xf numFmtId="9" fontId="0" fillId="0" borderId="0" xfId="2" applyFont="1" applyAlignment="1">
      <alignment horizontal="righ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3" borderId="16" xfId="0" applyFont="1" applyFill="1" applyBorder="1" applyAlignment="1">
      <alignment wrapText="1"/>
    </xf>
    <xf numFmtId="0" fontId="0" fillId="0" borderId="6" xfId="0" applyBorder="1" applyAlignment="1">
      <alignment vertical="top" wrapText="1"/>
    </xf>
    <xf numFmtId="0" fontId="0" fillId="7" borderId="6" xfId="0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14" fontId="0" fillId="3" borderId="5" xfId="0" applyNumberFormat="1" applyFill="1" applyBorder="1" applyAlignment="1">
      <alignment horizontal="left"/>
    </xf>
    <xf numFmtId="0" fontId="2" fillId="0" borderId="6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35" fillId="2" borderId="0" xfId="0" applyFont="1" applyFill="1"/>
    <xf numFmtId="0" fontId="5" fillId="2" borderId="0" xfId="0" applyFont="1" applyFill="1" applyAlignment="1">
      <alignment vertical="center"/>
    </xf>
    <xf numFmtId="0" fontId="15" fillId="5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9" fillId="4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35" fillId="2" borderId="0" xfId="0" applyFont="1" applyFill="1" applyAlignment="1">
      <alignment horizontal="left" vertical="top"/>
    </xf>
    <xf numFmtId="0" fontId="34" fillId="2" borderId="0" xfId="0" applyFont="1" applyFill="1" applyAlignment="1">
      <alignment horizontal="left" vertical="top"/>
    </xf>
    <xf numFmtId="0" fontId="1" fillId="2" borderId="0" xfId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49" fontId="2" fillId="2" borderId="0" xfId="0" applyNumberFormat="1" applyFont="1" applyFill="1" applyAlignment="1">
      <alignment horizontal="left" vertical="top"/>
    </xf>
    <xf numFmtId="49" fontId="0" fillId="2" borderId="0" xfId="0" applyNumberFormat="1" applyFill="1" applyAlignment="1">
      <alignment horizontal="left" vertical="top"/>
    </xf>
    <xf numFmtId="0" fontId="36" fillId="3" borderId="0" xfId="0" applyFont="1" applyFill="1"/>
    <xf numFmtId="2" fontId="2" fillId="8" borderId="11" xfId="0" applyNumberFormat="1" applyFont="1" applyFill="1" applyBorder="1" applyAlignment="1">
      <alignment horizontal="left" vertical="center"/>
    </xf>
    <xf numFmtId="2" fontId="0" fillId="8" borderId="11" xfId="0" applyNumberFormat="1" applyFill="1" applyBorder="1"/>
    <xf numFmtId="2" fontId="2" fillId="9" borderId="11" xfId="0" applyNumberFormat="1" applyFont="1" applyFill="1" applyBorder="1" applyAlignment="1">
      <alignment horizontal="left" vertical="center"/>
    </xf>
    <xf numFmtId="2" fontId="0" fillId="9" borderId="11" xfId="0" applyNumberFormat="1" applyFill="1" applyBorder="1"/>
    <xf numFmtId="0" fontId="9" fillId="8" borderId="11" xfId="0" applyFont="1" applyFill="1" applyBorder="1" applyAlignment="1">
      <alignment horizontal="left" vertical="center"/>
    </xf>
    <xf numFmtId="0" fontId="11" fillId="8" borderId="11" xfId="0" applyFont="1" applyFill="1" applyBorder="1"/>
    <xf numFmtId="2" fontId="9" fillId="0" borderId="10" xfId="0" applyNumberFormat="1" applyFont="1" applyBorder="1" applyAlignment="1">
      <alignment horizontal="left" vertical="center"/>
    </xf>
    <xf numFmtId="2" fontId="11" fillId="0" borderId="10" xfId="0" applyNumberFormat="1" applyFont="1" applyBorder="1"/>
    <xf numFmtId="0" fontId="0" fillId="0" borderId="0" xfId="2" applyNumberFormat="1" applyFont="1" applyAlignment="1">
      <alignment horizontal="right" vertical="top" wrapText="1"/>
    </xf>
    <xf numFmtId="9" fontId="0" fillId="0" borderId="23" xfId="2" applyFont="1" applyBorder="1" applyAlignment="1">
      <alignment horizontal="right" vertical="top"/>
    </xf>
    <xf numFmtId="0" fontId="0" fillId="7" borderId="6" xfId="0" applyFill="1" applyBorder="1" applyAlignment="1">
      <alignment vertical="top"/>
    </xf>
    <xf numFmtId="9" fontId="0" fillId="7" borderId="23" xfId="2" applyFont="1" applyFill="1" applyBorder="1" applyAlignment="1">
      <alignment horizontal="right" vertical="top"/>
    </xf>
    <xf numFmtId="0" fontId="40" fillId="10" borderId="22" xfId="0" applyFont="1" applyFill="1" applyBorder="1" applyAlignment="1">
      <alignment vertical="top"/>
    </xf>
    <xf numFmtId="0" fontId="40" fillId="10" borderId="6" xfId="0" applyFont="1" applyFill="1" applyBorder="1" applyAlignment="1">
      <alignment vertical="top"/>
    </xf>
    <xf numFmtId="0" fontId="40" fillId="10" borderId="6" xfId="0" applyFont="1" applyFill="1" applyBorder="1" applyAlignment="1">
      <alignment vertical="top" wrapText="1"/>
    </xf>
    <xf numFmtId="0" fontId="40" fillId="10" borderId="23" xfId="0" applyFont="1" applyFill="1" applyBorder="1" applyAlignment="1">
      <alignment horizontal="right" vertical="top"/>
    </xf>
    <xf numFmtId="0" fontId="40" fillId="10" borderId="22" xfId="0" applyFont="1" applyFill="1" applyBorder="1" applyAlignment="1">
      <alignment vertical="top" wrapText="1"/>
    </xf>
    <xf numFmtId="3" fontId="0" fillId="0" borderId="6" xfId="0" applyNumberFormat="1" applyBorder="1" applyAlignment="1">
      <alignment horizontal="center" vertical="top"/>
    </xf>
    <xf numFmtId="3" fontId="0" fillId="0" borderId="0" xfId="0" applyNumberFormat="1" applyAlignment="1">
      <alignment horizontal="center" vertical="top"/>
    </xf>
    <xf numFmtId="3" fontId="0" fillId="7" borderId="6" xfId="0" applyNumberFormat="1" applyFill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9" fontId="0" fillId="7" borderId="6" xfId="0" applyNumberFormat="1" applyFill="1" applyBorder="1" applyAlignment="1">
      <alignment horizontal="center" vertical="top"/>
    </xf>
    <xf numFmtId="9" fontId="0" fillId="0" borderId="6" xfId="0" applyNumberFormat="1" applyBorder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2" fontId="0" fillId="8" borderId="19" xfId="0" applyNumberFormat="1" applyFill="1" applyBorder="1"/>
    <xf numFmtId="2" fontId="0" fillId="9" borderId="19" xfId="0" applyNumberFormat="1" applyFill="1" applyBorder="1"/>
    <xf numFmtId="1" fontId="9" fillId="8" borderId="31" xfId="0" applyNumberFormat="1" applyFont="1" applyFill="1" applyBorder="1"/>
    <xf numFmtId="0" fontId="11" fillId="8" borderId="19" xfId="0" applyFont="1" applyFill="1" applyBorder="1"/>
    <xf numFmtId="2" fontId="9" fillId="0" borderId="35" xfId="0" applyNumberFormat="1" applyFont="1" applyBorder="1"/>
    <xf numFmtId="2" fontId="11" fillId="0" borderId="18" xfId="0" applyNumberFormat="1" applyFont="1" applyBorder="1"/>
    <xf numFmtId="2" fontId="9" fillId="0" borderId="32" xfId="0" applyNumberFormat="1" applyFont="1" applyBorder="1"/>
    <xf numFmtId="2" fontId="9" fillId="0" borderId="33" xfId="0" applyNumberFormat="1" applyFont="1" applyBorder="1" applyAlignment="1">
      <alignment horizontal="left" vertical="center"/>
    </xf>
    <xf numFmtId="2" fontId="11" fillId="0" borderId="33" xfId="0" applyNumberFormat="1" applyFont="1" applyBorder="1"/>
    <xf numFmtId="2" fontId="11" fillId="0" borderId="34" xfId="0" applyNumberFormat="1" applyFont="1" applyBorder="1"/>
    <xf numFmtId="0" fontId="0" fillId="2" borderId="7" xfId="0" applyFill="1" applyBorder="1" applyAlignment="1">
      <alignment horizontal="left" vertical="top"/>
    </xf>
    <xf numFmtId="9" fontId="0" fillId="2" borderId="36" xfId="2" applyFont="1" applyFill="1" applyBorder="1"/>
    <xf numFmtId="9" fontId="0" fillId="2" borderId="37" xfId="2" applyFont="1" applyFill="1" applyBorder="1"/>
    <xf numFmtId="9" fontId="0" fillId="2" borderId="38" xfId="2" applyFont="1" applyFill="1" applyBorder="1"/>
    <xf numFmtId="9" fontId="34" fillId="2" borderId="7" xfId="2" applyFont="1" applyFill="1" applyBorder="1"/>
    <xf numFmtId="0" fontId="34" fillId="2" borderId="0" xfId="0" applyFont="1" applyFill="1"/>
    <xf numFmtId="0" fontId="2" fillId="0" borderId="22" xfId="0" applyFont="1" applyBorder="1" applyAlignment="1">
      <alignment vertical="top"/>
    </xf>
    <xf numFmtId="0" fontId="2" fillId="7" borderId="22" xfId="0" applyFont="1" applyFill="1" applyBorder="1" applyAlignment="1">
      <alignment vertical="top"/>
    </xf>
    <xf numFmtId="0" fontId="42" fillId="5" borderId="14" xfId="0" applyFont="1" applyFill="1" applyBorder="1"/>
    <xf numFmtId="0" fontId="41" fillId="5" borderId="14" xfId="0" applyFont="1" applyFill="1" applyBorder="1"/>
    <xf numFmtId="1" fontId="2" fillId="8" borderId="39" xfId="0" applyNumberFormat="1" applyFont="1" applyFill="1" applyBorder="1"/>
    <xf numFmtId="2" fontId="2" fillId="8" borderId="40" xfId="0" applyNumberFormat="1" applyFont="1" applyFill="1" applyBorder="1" applyAlignment="1">
      <alignment horizontal="left" vertical="center"/>
    </xf>
    <xf numFmtId="2" fontId="0" fillId="8" borderId="40" xfId="0" applyNumberFormat="1" applyFill="1" applyBorder="1"/>
    <xf numFmtId="2" fontId="0" fillId="8" borderId="41" xfId="0" applyNumberFormat="1" applyFill="1" applyBorder="1"/>
    <xf numFmtId="1" fontId="0" fillId="8" borderId="31" xfId="0" applyNumberFormat="1" applyFill="1" applyBorder="1"/>
    <xf numFmtId="2" fontId="0" fillId="8" borderId="11" xfId="0" applyNumberFormat="1" applyFill="1" applyBorder="1" applyAlignment="1">
      <alignment horizontal="left" vertical="center"/>
    </xf>
    <xf numFmtId="1" fontId="0" fillId="9" borderId="31" xfId="0" applyNumberFormat="1" applyFill="1" applyBorder="1"/>
    <xf numFmtId="2" fontId="0" fillId="9" borderId="11" xfId="0" applyNumberFormat="1" applyFill="1" applyBorder="1" applyAlignment="1">
      <alignment horizontal="left" vertical="center"/>
    </xf>
    <xf numFmtId="0" fontId="2" fillId="0" borderId="0" xfId="0" applyFont="1" applyAlignment="1">
      <alignment wrapText="1"/>
    </xf>
    <xf numFmtId="0" fontId="43" fillId="3" borderId="0" xfId="0" applyFont="1" applyFill="1"/>
    <xf numFmtId="0" fontId="25" fillId="3" borderId="0" xfId="0" applyFont="1" applyFill="1"/>
    <xf numFmtId="0" fontId="44" fillId="3" borderId="0" xfId="0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2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 wrapText="1"/>
    </xf>
    <xf numFmtId="0" fontId="14" fillId="5" borderId="0" xfId="0" applyFont="1" applyFill="1" applyAlignment="1">
      <alignment vertical="top"/>
    </xf>
    <xf numFmtId="0" fontId="14" fillId="5" borderId="0" xfId="0" applyFont="1" applyFill="1" applyAlignment="1">
      <alignment horizontal="center" vertical="top" wrapText="1"/>
    </xf>
    <xf numFmtId="0" fontId="14" fillId="5" borderId="0" xfId="0" applyFont="1" applyFill="1" applyAlignment="1">
      <alignment horizontal="right" vertical="top"/>
    </xf>
    <xf numFmtId="0" fontId="14" fillId="5" borderId="22" xfId="0" applyFont="1" applyFill="1" applyBorder="1" applyAlignment="1">
      <alignment vertical="top"/>
    </xf>
    <xf numFmtId="0" fontId="14" fillId="5" borderId="6" xfId="0" applyFont="1" applyFill="1" applyBorder="1" applyAlignment="1">
      <alignment vertical="top"/>
    </xf>
    <xf numFmtId="0" fontId="14" fillId="5" borderId="6" xfId="0" applyFont="1" applyFill="1" applyBorder="1" applyAlignment="1">
      <alignment vertical="top" wrapText="1"/>
    </xf>
    <xf numFmtId="0" fontId="14" fillId="5" borderId="6" xfId="0" applyFont="1" applyFill="1" applyBorder="1" applyAlignment="1">
      <alignment wrapText="1"/>
    </xf>
    <xf numFmtId="0" fontId="0" fillId="5" borderId="0" xfId="0" applyFill="1"/>
    <xf numFmtId="0" fontId="14" fillId="5" borderId="0" xfId="0" applyFont="1" applyFill="1"/>
    <xf numFmtId="0" fontId="11" fillId="2" borderId="0" xfId="0" applyFont="1" applyFill="1"/>
    <xf numFmtId="14" fontId="0" fillId="2" borderId="0" xfId="0" applyNumberFormat="1" applyFill="1" applyAlignment="1">
      <alignment horizontal="left" vertical="top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14" fillId="5" borderId="0" xfId="0" applyFont="1" applyFill="1" applyAlignment="1">
      <alignment horizontal="left" vertical="top"/>
    </xf>
    <xf numFmtId="0" fontId="16" fillId="5" borderId="0" xfId="0" applyFont="1" applyFill="1" applyAlignment="1">
      <alignment horizontal="left"/>
    </xf>
    <xf numFmtId="0" fontId="14" fillId="5" borderId="0" xfId="0" applyFont="1" applyFill="1" applyAlignment="1">
      <alignment horizontal="left"/>
    </xf>
    <xf numFmtId="49" fontId="14" fillId="5" borderId="0" xfId="0" applyNumberFormat="1" applyFont="1" applyFill="1" applyAlignment="1">
      <alignment horizontal="left" vertical="top"/>
    </xf>
    <xf numFmtId="0" fontId="41" fillId="6" borderId="14" xfId="0" applyFont="1" applyFill="1" applyBorder="1" applyAlignment="1">
      <alignment vertical="center"/>
    </xf>
    <xf numFmtId="0" fontId="41" fillId="6" borderId="13" xfId="0" applyFont="1" applyFill="1" applyBorder="1" applyAlignment="1">
      <alignment vertical="center"/>
    </xf>
    <xf numFmtId="0" fontId="41" fillId="6" borderId="15" xfId="0" applyFont="1" applyFill="1" applyBorder="1" applyAlignment="1">
      <alignment vertical="center"/>
    </xf>
    <xf numFmtId="0" fontId="45" fillId="3" borderId="0" xfId="0" applyFont="1" applyFill="1"/>
    <xf numFmtId="0" fontId="0" fillId="3" borderId="6" xfId="0" applyFill="1" applyBorder="1" applyAlignment="1">
      <alignment vertical="top"/>
    </xf>
    <xf numFmtId="3" fontId="0" fillId="3" borderId="6" xfId="0" applyNumberForma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0" fontId="0" fillId="3" borderId="0" xfId="0" applyFill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3" fontId="0" fillId="3" borderId="0" xfId="0" applyNumberFormat="1" applyFill="1" applyAlignment="1">
      <alignment horizontal="center" vertical="top"/>
    </xf>
    <xf numFmtId="3" fontId="0" fillId="3" borderId="0" xfId="0" applyNumberFormat="1" applyFill="1"/>
    <xf numFmtId="3" fontId="0" fillId="11" borderId="6" xfId="0" applyNumberFormat="1" applyFill="1" applyBorder="1" applyAlignment="1">
      <alignment horizontal="center" vertical="top"/>
    </xf>
    <xf numFmtId="0" fontId="2" fillId="3" borderId="0" xfId="0" applyFont="1" applyFill="1"/>
    <xf numFmtId="0" fontId="0" fillId="3" borderId="0" xfId="0" applyFill="1" applyAlignment="1">
      <alignment wrapText="1"/>
    </xf>
    <xf numFmtId="0" fontId="19" fillId="3" borderId="0" xfId="0" applyFont="1" applyFill="1"/>
    <xf numFmtId="0" fontId="4" fillId="3" borderId="0" xfId="0" applyFont="1" applyFill="1" applyAlignment="1">
      <alignment horizontal="left" vertical="top"/>
    </xf>
    <xf numFmtId="0" fontId="24" fillId="3" borderId="0" xfId="0" applyFont="1" applyFill="1" applyAlignment="1">
      <alignment horizontal="left" vertical="top"/>
    </xf>
    <xf numFmtId="0" fontId="45" fillId="3" borderId="0" xfId="0" applyFont="1" applyFill="1" applyAlignment="1">
      <alignment horizontal="left" vertical="top"/>
    </xf>
    <xf numFmtId="14" fontId="2" fillId="3" borderId="0" xfId="0" applyNumberFormat="1" applyFont="1" applyFill="1"/>
    <xf numFmtId="0" fontId="31" fillId="3" borderId="0" xfId="0" applyFont="1" applyFill="1" applyAlignment="1">
      <alignment vertical="top"/>
    </xf>
    <xf numFmtId="0" fontId="23" fillId="3" borderId="0" xfId="0" applyFont="1" applyFill="1"/>
    <xf numFmtId="0" fontId="45" fillId="3" borderId="0" xfId="0" applyFont="1" applyFill="1" applyAlignment="1">
      <alignment vertical="top"/>
    </xf>
    <xf numFmtId="0" fontId="17" fillId="3" borderId="0" xfId="0" applyFont="1" applyFill="1"/>
    <xf numFmtId="0" fontId="17" fillId="3" borderId="0" xfId="0" applyFont="1" applyFill="1" applyAlignment="1">
      <alignment horizontal="right"/>
    </xf>
    <xf numFmtId="0" fontId="12" fillId="3" borderId="0" xfId="0" applyFont="1" applyFill="1"/>
    <xf numFmtId="0" fontId="2" fillId="3" borderId="0" xfId="0" applyFont="1" applyFill="1" applyAlignment="1">
      <alignment vertical="top"/>
    </xf>
    <xf numFmtId="0" fontId="19" fillId="3" borderId="0" xfId="0" applyFont="1" applyFill="1" applyAlignment="1">
      <alignment vertical="top"/>
    </xf>
    <xf numFmtId="0" fontId="7" fillId="3" borderId="0" xfId="0" applyFont="1" applyFill="1"/>
    <xf numFmtId="0" fontId="37" fillId="3" borderId="0" xfId="0" applyFont="1" applyFill="1"/>
    <xf numFmtId="9" fontId="0" fillId="3" borderId="0" xfId="0" applyNumberFormat="1" applyFill="1" applyAlignment="1">
      <alignment horizontal="right"/>
    </xf>
    <xf numFmtId="0" fontId="9" fillId="3" borderId="0" xfId="0" applyFont="1" applyFill="1"/>
    <xf numFmtId="3" fontId="0" fillId="3" borderId="0" xfId="0" applyNumberFormat="1" applyFill="1" applyAlignment="1">
      <alignment vertical="top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 vertical="center" indent="1"/>
    </xf>
    <xf numFmtId="0" fontId="0" fillId="3" borderId="0" xfId="0" applyFill="1" applyAlignment="1">
      <alignment horizontal="left" vertical="center" indent="2"/>
    </xf>
    <xf numFmtId="0" fontId="13" fillId="3" borderId="16" xfId="0" applyFont="1" applyFill="1" applyBorder="1"/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14" fillId="5" borderId="24" xfId="0" applyFont="1" applyFill="1" applyBorder="1" applyAlignment="1">
      <alignment vertical="top" wrapText="1"/>
    </xf>
    <xf numFmtId="0" fontId="14" fillId="5" borderId="0" xfId="0" applyFont="1" applyFill="1" applyAlignment="1">
      <alignment vertical="top" wrapText="1"/>
    </xf>
    <xf numFmtId="3" fontId="2" fillId="3" borderId="6" xfId="0" applyNumberFormat="1" applyFont="1" applyFill="1" applyBorder="1" applyAlignment="1">
      <alignment vertical="top"/>
    </xf>
    <xf numFmtId="3" fontId="2" fillId="11" borderId="6" xfId="0" applyNumberFormat="1" applyFont="1" applyFill="1" applyBorder="1" applyAlignment="1">
      <alignment vertical="top"/>
    </xf>
    <xf numFmtId="0" fontId="0" fillId="3" borderId="25" xfId="0" applyFill="1" applyBorder="1" applyAlignment="1">
      <alignment horizontal="left"/>
    </xf>
    <xf numFmtId="0" fontId="0" fillId="3" borderId="26" xfId="0" applyFill="1" applyBorder="1" applyAlignment="1">
      <alignment horizontal="left"/>
    </xf>
    <xf numFmtId="0" fontId="0" fillId="3" borderId="27" xfId="0" applyFill="1" applyBorder="1" applyAlignment="1">
      <alignment horizontal="left"/>
    </xf>
    <xf numFmtId="0" fontId="0" fillId="3" borderId="28" xfId="0" applyFill="1" applyBorder="1" applyAlignment="1">
      <alignment horizontal="left"/>
    </xf>
    <xf numFmtId="0" fontId="0" fillId="3" borderId="29" xfId="0" applyFill="1" applyBorder="1" applyAlignment="1">
      <alignment horizontal="left"/>
    </xf>
    <xf numFmtId="0" fontId="0" fillId="3" borderId="30" xfId="0" applyFill="1" applyBorder="1" applyAlignment="1">
      <alignment horizontal="left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left"/>
    </xf>
    <xf numFmtId="0" fontId="0" fillId="2" borderId="0" xfId="0" applyFill="1" applyAlignment="1">
      <alignment wrapText="1"/>
    </xf>
    <xf numFmtId="0" fontId="3" fillId="2" borderId="0" xfId="0" applyFont="1" applyFill="1" applyAlignment="1">
      <alignment vertical="top" wrapText="1"/>
    </xf>
    <xf numFmtId="0" fontId="0" fillId="2" borderId="0" xfId="0" applyFill="1"/>
    <xf numFmtId="0" fontId="0" fillId="2" borderId="0" xfId="0" applyFill="1" applyAlignment="1">
      <alignment vertical="top"/>
    </xf>
  </cellXfs>
  <cellStyles count="3">
    <cellStyle name="Hyperlinkki" xfId="1" builtinId="8"/>
    <cellStyle name="Normaali" xfId="0" builtinId="0"/>
    <cellStyle name="Prosenttia" xfId="2" builtinId="5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" formatCode="#,##0"/>
      <fill>
        <patternFill patternType="none">
          <bgColor theme="0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bgColor theme="0"/>
        </patternFill>
      </fill>
    </dxf>
    <dxf>
      <border outline="0">
        <top style="thin">
          <color theme="9" tint="0.39997558519241921"/>
        </top>
      </border>
    </dxf>
    <dxf>
      <border outline="0"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bgColor theme="0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rgb="FF009444"/>
        </patternFill>
      </fill>
    </dxf>
    <dxf>
      <numFmt numFmtId="13" formatCode="0\ %"/>
      <fill>
        <patternFill>
          <fgColor indexed="64"/>
          <bgColor theme="0"/>
        </patternFill>
      </fill>
      <alignment horizontal="right" vertical="bottom" textRotation="0" wrapText="0" indent="0" justifyLastLine="0" shrinkToFit="0" readingOrder="0"/>
    </dxf>
    <dxf>
      <alignment horizontal="right" vertical="bottom"/>
    </dxf>
    <dxf>
      <fill>
        <patternFill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alignment vertical="top"/>
    </dxf>
    <dxf>
      <numFmt numFmtId="3" formatCode="#,##0"/>
      <fill>
        <patternFill>
          <fgColor indexed="64"/>
          <bgColor theme="0"/>
        </patternFill>
      </fill>
      <alignment horizontal="center" vertical="top" textRotation="0" wrapText="0" indent="0" justifyLastLine="0" shrinkToFit="0" readingOrder="0"/>
    </dxf>
    <dxf>
      <alignment horizontal="center" vertical="top"/>
    </dxf>
    <dxf>
      <fill>
        <patternFill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alignment vertical="top"/>
    </dxf>
    <dxf>
      <fill>
        <patternFill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alignment vertical="top"/>
    </dxf>
    <dxf>
      <fill>
        <patternFill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alignment vertical="top"/>
    </dxf>
    <dxf>
      <fill>
        <patternFill>
          <fgColor indexed="64"/>
          <bgColor theme="0"/>
        </patternFill>
      </fill>
      <alignment horizontal="general" vertical="top" textRotation="0" indent="0" justifyLastLine="0" shrinkToFit="0" readingOrder="0"/>
    </dxf>
    <dxf>
      <alignment horizontal="general" vertical="top" textRotation="0" indent="0" justifyLastLine="0" shrinkToFit="0" readingOrder="0"/>
    </dxf>
    <dxf>
      <fill>
        <patternFill>
          <fgColor indexed="64"/>
          <bgColor theme="0"/>
        </patternFill>
      </fill>
    </dxf>
    <dxf>
      <border>
        <left/>
        <right/>
        <top/>
        <bottom/>
      </border>
    </dxf>
    <dxf>
      <alignment vertical="top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009444"/>
        </patternFill>
      </fill>
      <alignment vertical="bottom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z val="12"/>
      </font>
      <numFmt numFmtId="2" formatCode="0.00"/>
      <fill>
        <patternFill patternType="none">
          <fgColor indexed="64"/>
          <bgColor theme="0"/>
        </patternFill>
      </fill>
      <border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font>
        <sz val="12"/>
      </font>
      <numFmt numFmtId="2" formatCode="0.00"/>
      <fill>
        <patternFill patternType="none"/>
      </fill>
      <border>
        <top style="thin">
          <color theme="0"/>
        </top>
        <bottom style="thin">
          <color theme="0"/>
        </bottom>
      </border>
    </dxf>
    <dxf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theme="0"/>
        </patternFill>
      </fill>
      <alignment horizontal="left" vertical="center" textRotation="0" wrapText="0" indent="0" justifyLastLine="0" shrinkToFit="0" readingOrder="0"/>
      <border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scheme val="minor"/>
      </font>
      <numFmt numFmtId="2" formatCode="0.00"/>
      <fill>
        <patternFill patternType="none">
          <fgColor indexed="64"/>
          <bgColor theme="0"/>
        </patternFill>
      </fill>
      <border>
        <top style="thin">
          <color theme="0"/>
        </top>
        <bottom style="thin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0000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border diagonalUp="0" diagonalDown="0" outline="0">
        <left/>
        <right/>
        <top/>
        <bottom/>
      </border>
    </dxf>
    <dxf>
      <border>
        <top style="thin">
          <color theme="0"/>
        </top>
      </border>
    </dxf>
    <dxf>
      <font>
        <sz val="12"/>
      </font>
      <numFmt numFmtId="2" formatCode="0.00"/>
      <fill>
        <patternFill patternType="none"/>
      </fill>
    </dxf>
    <dxf>
      <font>
        <sz val="12"/>
      </font>
      <numFmt numFmtId="2" formatCode="0.00"/>
      <fill>
        <patternFill patternType="none">
          <fgColor indexed="64"/>
          <bgColor theme="7" tint="0.79998168889431442"/>
        </patternFill>
      </fill>
    </dxf>
  </dxfs>
  <tableStyles count="0" defaultTableStyle="TableStyleMedium2" defaultPivotStyle="PivotStyleLight16"/>
  <colors>
    <mruColors>
      <color rgb="FF009444"/>
      <color rgb="FFCBE6BC"/>
      <color rgb="FF8CC6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Hiilijalanjäljen vertailu (kgCO2e)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title>
    <c:autoTitleDeleted val="0"/>
    <c:plotArea>
      <c:layout>
        <c:manualLayout>
          <c:layoutTarget val="inner"/>
          <c:xMode val="edge"/>
          <c:yMode val="edge"/>
          <c:x val="6.6580729613562623E-2"/>
          <c:y val="0.1156316638214672"/>
          <c:w val="0.61519057197586224"/>
          <c:h val="0.81785072252315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Kuvaajat!$E$37</c:f>
              <c:strCache>
                <c:ptCount val="1"/>
                <c:pt idx="0">
                  <c:v>A1-A3, A4 Rakennustuotteiden 
valmistus ja kuljetukset
kg CO2e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Kuvaajat!$C$38:$C$40</c:f>
              <c:strCache>
                <c:ptCount val="3"/>
                <c:pt idx="0">
                  <c:v>BAU</c:v>
                </c:pt>
                <c:pt idx="1">
                  <c:v>Suunnittelu</c:v>
                </c:pt>
                <c:pt idx="2">
                  <c:v>Vähähiilinen</c:v>
                </c:pt>
              </c:strCache>
            </c:strRef>
          </c:cat>
          <c:val>
            <c:numRef>
              <c:f>Kuvaajat!$E$38:$E$40</c:f>
              <c:numCache>
                <c:formatCode>#,##0</c:formatCode>
                <c:ptCount val="3"/>
                <c:pt idx="0">
                  <c:v>167700</c:v>
                </c:pt>
                <c:pt idx="1">
                  <c:v>90330</c:v>
                </c:pt>
                <c:pt idx="2">
                  <c:v>73830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CD-4CCE-83B6-568BE41CACB2}"/>
            </c:ext>
          </c:extLst>
        </c:ser>
        <c:ser>
          <c:idx val="4"/>
          <c:order val="1"/>
          <c:tx>
            <c:strRef>
              <c:f>Kuvaajat!$F$37</c:f>
              <c:strCache>
                <c:ptCount val="1"/>
                <c:pt idx="0">
                  <c:v>B4 
Rakennustuotteiden 
vaihdot
kg CO2e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Kuvaajat!$C$38:$C$40</c:f>
              <c:strCache>
                <c:ptCount val="3"/>
                <c:pt idx="0">
                  <c:v>BAU</c:v>
                </c:pt>
                <c:pt idx="1">
                  <c:v>Suunnittelu</c:v>
                </c:pt>
                <c:pt idx="2">
                  <c:v>Vähähiilinen</c:v>
                </c:pt>
              </c:strCache>
            </c:strRef>
          </c:cat>
          <c:val>
            <c:numRef>
              <c:f>Kuvaajat!$F$38:$F$40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CD-4CCE-83B6-568BE41CACB2}"/>
            </c:ext>
          </c:extLst>
        </c:ser>
        <c:ser>
          <c:idx val="5"/>
          <c:order val="2"/>
          <c:tx>
            <c:strRef>
              <c:f>Kuvaajat!$G$37</c:f>
              <c:strCache>
                <c:ptCount val="1"/>
                <c:pt idx="0">
                  <c:v>C2, C3, C4 
Käytön jälkeen 
(Purkujäte)
kg CO2e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Kuvaajat!$C$38:$C$40</c:f>
              <c:strCache>
                <c:ptCount val="3"/>
                <c:pt idx="0">
                  <c:v>BAU</c:v>
                </c:pt>
                <c:pt idx="1">
                  <c:v>Suunnittelu</c:v>
                </c:pt>
                <c:pt idx="2">
                  <c:v>Vähähiilinen</c:v>
                </c:pt>
              </c:strCache>
            </c:strRef>
          </c:cat>
          <c:val>
            <c:numRef>
              <c:f>Kuvaajat!$G$38:$G$40</c:f>
              <c:numCache>
                <c:formatCode>#,##0</c:formatCode>
                <c:ptCount val="3"/>
                <c:pt idx="0">
                  <c:v>6150</c:v>
                </c:pt>
                <c:pt idx="1">
                  <c:v>6150</c:v>
                </c:pt>
                <c:pt idx="2">
                  <c:v>6150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CD-4CCE-83B6-568BE41CA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93841456"/>
        <c:axId val="893891440"/>
      </c:barChart>
      <c:catAx>
        <c:axId val="89384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893891440"/>
        <c:crosses val="autoZero"/>
        <c:auto val="1"/>
        <c:lblAlgn val="ctr"/>
        <c:lblOffset val="100"/>
        <c:noMultiLvlLbl val="0"/>
      </c:catAx>
      <c:valAx>
        <c:axId val="89389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8938414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Tilamuutoksen hiilijalanjäljen jakauma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Kuvaajat!$D$5</c:f>
              <c:strCache>
                <c:ptCount val="1"/>
                <c:pt idx="0">
                  <c:v>kg CO2e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194-403B-B6C6-6711D157B8A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0194-403B-B6C6-6711D157B8AA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0194-403B-B6C6-6711D157B8A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0194-403B-B6C6-6711D157B8AA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0194-403B-B6C6-6711D157B8AA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0194-403B-B6C6-6711D157B8A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0194-403B-B6C6-6711D157B8A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0194-403B-B6C6-6711D157B8A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0194-403B-B6C6-6711D157B8AA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0194-403B-B6C6-6711D157B8AA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0194-403B-B6C6-6711D157B8AA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0194-403B-B6C6-6711D157B8AA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0194-403B-B6C6-6711D157B8AA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0194-403B-B6C6-6711D157B8AA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0194-403B-B6C6-6711D157B8AA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0194-403B-B6C6-6711D157B8AA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0194-403B-B6C6-6711D157B8AA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0194-403B-B6C6-6711D157B8AA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0194-403B-B6C6-6711D157B8AA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0194-403B-B6C6-6711D157B8AA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0194-403B-B6C6-6711D157B8AA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0194-403B-B6C6-6711D157B8AA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0194-403B-B6C6-6711D157B8AA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0194-403B-B6C6-6711D157B8AA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0194-403B-B6C6-6711D157B8AA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0194-403B-B6C6-6711D157B8AA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0194-403B-B6C6-6711D157B8AA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0194-403B-B6C6-6711D157B8AA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0194-403B-B6C6-6711D157B8AA}"/>
              </c:ext>
            </c:extLst>
          </c:dPt>
          <c:dLbls>
            <c:dLbl>
              <c:idx val="0"/>
              <c:layout>
                <c:manualLayout>
                  <c:x val="0.25679911030229502"/>
                  <c:y val="-5.129998834091174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194-403B-B6C6-6711D157B8AA}"/>
                </c:ext>
              </c:extLst>
            </c:dLbl>
            <c:dLbl>
              <c:idx val="2"/>
              <c:layout>
                <c:manualLayout>
                  <c:x val="0.19007178242847034"/>
                  <c:y val="-6.762271190392911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194-403B-B6C6-6711D157B8AA}"/>
                </c:ext>
              </c:extLst>
            </c:dLbl>
            <c:dLbl>
              <c:idx val="3"/>
              <c:layout>
                <c:manualLayout>
                  <c:x val="0.19613790314427257"/>
                  <c:y val="-0.1375772414597179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194-403B-B6C6-6711D157B8AA}"/>
                </c:ext>
              </c:extLst>
            </c:dLbl>
            <c:dLbl>
              <c:idx val="4"/>
              <c:layout>
                <c:manualLayout>
                  <c:x val="0.15569709837225762"/>
                  <c:y val="9.327270607438412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194-403B-B6C6-6711D157B8AA}"/>
                </c:ext>
              </c:extLst>
            </c:dLbl>
            <c:dLbl>
              <c:idx val="5"/>
              <c:layout>
                <c:manualLayout>
                  <c:x val="0.15367505813365687"/>
                  <c:y val="6.529089425206957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194-403B-B6C6-6711D157B8AA}"/>
                </c:ext>
              </c:extLst>
            </c:dLbl>
            <c:dLbl>
              <c:idx val="6"/>
              <c:layout>
                <c:manualLayout>
                  <c:x val="0.17591750075826509"/>
                  <c:y val="0.13990905911157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194-403B-B6C6-6711D157B8AA}"/>
                </c:ext>
              </c:extLst>
            </c:dLbl>
            <c:dLbl>
              <c:idx val="7"/>
              <c:layout>
                <c:manualLayout>
                  <c:x val="0.15569709837225745"/>
                  <c:y val="0.2261863122303835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194-403B-B6C6-6711D157B8AA}"/>
                </c:ext>
              </c:extLst>
            </c:dLbl>
            <c:dLbl>
              <c:idx val="8"/>
              <c:layout>
                <c:manualLayout>
                  <c:x val="-6.0661207158023188E-3"/>
                  <c:y val="0.2448408534452605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194-403B-B6C6-6711D157B8AA}"/>
                </c:ext>
              </c:extLst>
            </c:dLbl>
            <c:dLbl>
              <c:idx val="10"/>
              <c:layout>
                <c:manualLayout>
                  <c:x val="4.8297303746122643E-2"/>
                  <c:y val="4.58945548031310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194-403B-B6C6-6711D157B8AA}"/>
                </c:ext>
              </c:extLst>
            </c:dLbl>
            <c:dLbl>
              <c:idx val="11"/>
              <c:layout>
                <c:manualLayout>
                  <c:x val="-0.2183859063071662"/>
                  <c:y val="0.124197174186736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194-403B-B6C6-6711D157B8AA}"/>
                </c:ext>
              </c:extLst>
            </c:dLbl>
            <c:dLbl>
              <c:idx val="12"/>
              <c:layout>
                <c:manualLayout>
                  <c:x val="-0.21806601447546328"/>
                  <c:y val="7.785747354221231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194-403B-B6C6-6711D157B8AA}"/>
                </c:ext>
              </c:extLst>
            </c:dLbl>
            <c:dLbl>
              <c:idx val="13"/>
              <c:layout>
                <c:manualLayout>
                  <c:x val="0.11734271852382089"/>
                  <c:y val="-8.233064186170789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194-403B-B6C6-6711D157B8AA}"/>
                </c:ext>
              </c:extLst>
            </c:dLbl>
            <c:dLbl>
              <c:idx val="14"/>
              <c:layout>
                <c:manualLayout>
                  <c:x val="-0.19579225324107213"/>
                  <c:y val="-6.3773311474983971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194-403B-B6C6-6711D157B8AA}"/>
                </c:ext>
              </c:extLst>
            </c:dLbl>
            <c:dLbl>
              <c:idx val="15"/>
              <c:layout>
                <c:manualLayout>
                  <c:x val="-0.23422953948938202"/>
                  <c:y val="-2.922561509079657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194-403B-B6C6-6711D157B8AA}"/>
                </c:ext>
              </c:extLst>
            </c:dLbl>
            <c:dLbl>
              <c:idx val="16"/>
              <c:layout>
                <c:manualLayout>
                  <c:x val="-0.18375757575757576"/>
                  <c:y val="0.24226176393910465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194-403B-B6C6-6711D157B8AA}"/>
                </c:ext>
              </c:extLst>
            </c:dLbl>
            <c:dLbl>
              <c:idx val="17"/>
              <c:layout>
                <c:manualLayout>
                  <c:x val="-0.16367501789549033"/>
                  <c:y val="0.2518363889561525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194-403B-B6C6-6711D157B8AA}"/>
                </c:ext>
              </c:extLst>
            </c:dLbl>
            <c:dLbl>
              <c:idx val="18"/>
              <c:layout>
                <c:manualLayout>
                  <c:x val="-0.18198362147406733"/>
                  <c:y val="0.2518363064008394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0194-403B-B6C6-6711D157B8AA}"/>
                </c:ext>
              </c:extLst>
            </c:dLbl>
            <c:dLbl>
              <c:idx val="19"/>
              <c:layout>
                <c:manualLayout>
                  <c:x val="-0.19815620774675893"/>
                  <c:y val="-0.1414422613928296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0194-403B-B6C6-6711D157B8AA}"/>
                </c:ext>
              </c:extLst>
            </c:dLbl>
            <c:dLbl>
              <c:idx val="20"/>
              <c:layout>
                <c:manualLayout>
                  <c:x val="-0.2021746599856836"/>
                  <c:y val="-0.1190142589546402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0194-403B-B6C6-6711D157B8AA}"/>
                </c:ext>
              </c:extLst>
            </c:dLbl>
            <c:dLbl>
              <c:idx val="21"/>
              <c:layout>
                <c:manualLayout>
                  <c:x val="-0.19006999125109361"/>
                  <c:y val="-0.1360862235804829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0194-403B-B6C6-6711D157B8AA}"/>
                </c:ext>
              </c:extLst>
            </c:dLbl>
            <c:dLbl>
              <c:idx val="23"/>
              <c:layout>
                <c:manualLayout>
                  <c:x val="-5.0551005965018707E-2"/>
                  <c:y val="-2.3318176518596248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0194-403B-B6C6-6711D157B8AA}"/>
                </c:ext>
              </c:extLst>
            </c:dLbl>
            <c:dLbl>
              <c:idx val="24"/>
              <c:layout>
                <c:manualLayout>
                  <c:x val="-0.29319583459710846"/>
                  <c:y val="-6.062725894835026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0194-403B-B6C6-6711D157B8AA}"/>
                </c:ext>
              </c:extLst>
            </c:dLbl>
            <c:dLbl>
              <c:idx val="25"/>
              <c:layout>
                <c:manualLayout>
                  <c:x val="-0.2426448286320898"/>
                  <c:y val="-0.1399090591115774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0194-403B-B6C6-6711D157B8AA}"/>
                </c:ext>
              </c:extLst>
            </c:dLbl>
            <c:dLbl>
              <c:idx val="26"/>
              <c:layout>
                <c:manualLayout>
                  <c:x val="-0.14356485694065318"/>
                  <c:y val="-0.132913606155998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0194-403B-B6C6-6711D157B8AA}"/>
                </c:ext>
              </c:extLst>
            </c:dLbl>
            <c:dLbl>
              <c:idx val="27"/>
              <c:layout>
                <c:manualLayout>
                  <c:x val="2.2242442624608231E-2"/>
                  <c:y val="-0.142240876763437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0194-403B-B6C6-6711D157B8AA}"/>
                </c:ext>
              </c:extLst>
            </c:dLbl>
            <c:dLbl>
              <c:idx val="28"/>
              <c:layout>
                <c:manualLayout>
                  <c:x val="0.22444646648468297"/>
                  <c:y val="-0.1352454238078582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0194-403B-B6C6-6711D157B8AA}"/>
                </c:ext>
              </c:extLst>
            </c:dLbl>
            <c:spPr>
              <a:solidFill>
                <a:srgbClr val="FFFFFF"/>
              </a:solidFill>
              <a:ln>
                <a:solidFill>
                  <a:srgbClr val="E7E6E6"/>
                </a:solidFill>
                <a:prstDash val="solid"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FI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Kuvaajat!$C$6:$C$34</c:f>
              <c:strCache>
                <c:ptCount val="29"/>
                <c:pt idx="0">
                  <c:v>Ikkunat</c:v>
                </c:pt>
                <c:pt idx="1">
                  <c:v>Väliseinät</c:v>
                </c:pt>
                <c:pt idx="2">
                  <c:v>Lasiväliseinät</c:v>
                </c:pt>
                <c:pt idx="3">
                  <c:v>Erityisväliseinät</c:v>
                </c:pt>
                <c:pt idx="4">
                  <c:v>Väliovet</c:v>
                </c:pt>
                <c:pt idx="5">
                  <c:v>Erityisovet</c:v>
                </c:pt>
                <c:pt idx="6">
                  <c:v>Tilaportaat</c:v>
                </c:pt>
                <c:pt idx="7">
                  <c:v>Erityiset tilajako-osat</c:v>
                </c:pt>
                <c:pt idx="8">
                  <c:v>Lattioiden pintarakenteet</c:v>
                </c:pt>
                <c:pt idx="9">
                  <c:v>Lattiapinnat</c:v>
                </c:pt>
                <c:pt idx="10">
                  <c:v>Sisäkattorakenteet</c:v>
                </c:pt>
                <c:pt idx="11">
                  <c:v>Sisäkattopinnat</c:v>
                </c:pt>
                <c:pt idx="12">
                  <c:v>Seinien pintarakenteet</c:v>
                </c:pt>
                <c:pt idx="13">
                  <c:v>Seinäpinnat</c:v>
                </c:pt>
                <c:pt idx="14">
                  <c:v>Erityiset tilapinnat</c:v>
                </c:pt>
                <c:pt idx="15">
                  <c:v>Varusteet</c:v>
                </c:pt>
                <c:pt idx="16">
                  <c:v>Vakiolaitteet</c:v>
                </c:pt>
                <c:pt idx="17">
                  <c:v>Hoitotasot ja kulkurakenteet</c:v>
                </c:pt>
                <c:pt idx="18">
                  <c:v>Tulisijat ja savuhormit</c:v>
                </c:pt>
                <c:pt idx="19">
                  <c:v>Putkiosat lämmitys</c:v>
                </c:pt>
                <c:pt idx="20">
                  <c:v>Putkiosat vesi- ja viemäri</c:v>
                </c:pt>
                <c:pt idx="21">
                  <c:v>Putkiosat jäähdytys</c:v>
                </c:pt>
                <c:pt idx="22">
                  <c:v>Ilmanvaihto-osat</c:v>
                </c:pt>
                <c:pt idx="23">
                  <c:v>Sähköosat</c:v>
                </c:pt>
                <c:pt idx="24">
                  <c:v>Tiedonsiirto-osat</c:v>
                </c:pt>
                <c:pt idx="25">
                  <c:v>Hissit</c:v>
                </c:pt>
                <c:pt idx="26">
                  <c:v>Tilalaitteet</c:v>
                </c:pt>
                <c:pt idx="27">
                  <c:v>Vakiokiintokalusteet</c:v>
                </c:pt>
                <c:pt idx="28">
                  <c:v>Erityiskiintokalusteet</c:v>
                </c:pt>
              </c:strCache>
            </c:strRef>
          </c:cat>
          <c:val>
            <c:numRef>
              <c:f>Kuvaajat!$D$6:$D$34</c:f>
              <c:numCache>
                <c:formatCode>#,##0</c:formatCode>
                <c:ptCount val="29"/>
                <c:pt idx="0">
                  <c:v>0</c:v>
                </c:pt>
                <c:pt idx="1">
                  <c:v>31425</c:v>
                </c:pt>
                <c:pt idx="2">
                  <c:v>0</c:v>
                </c:pt>
                <c:pt idx="3">
                  <c:v>4</c:v>
                </c:pt>
                <c:pt idx="4">
                  <c:v>1293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25273</c:v>
                </c:pt>
                <c:pt idx="10">
                  <c:v>4087</c:v>
                </c:pt>
                <c:pt idx="11">
                  <c:v>0</c:v>
                </c:pt>
                <c:pt idx="12">
                  <c:v>0</c:v>
                </c:pt>
                <c:pt idx="13">
                  <c:v>1189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313</c:v>
                </c:pt>
                <c:pt idx="20">
                  <c:v>417</c:v>
                </c:pt>
                <c:pt idx="21">
                  <c:v>10</c:v>
                </c:pt>
                <c:pt idx="22">
                  <c:v>19446</c:v>
                </c:pt>
                <c:pt idx="23">
                  <c:v>12154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906</c:v>
                </c:pt>
                <c:pt idx="28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D5-4424-997A-F5D60BD9EC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3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8</xdr:row>
      <xdr:rowOff>1905</xdr:rowOff>
    </xdr:from>
    <xdr:to>
      <xdr:col>4</xdr:col>
      <xdr:colOff>387552</xdr:colOff>
      <xdr:row>15</xdr:row>
      <xdr:rowOff>15240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2CF0B0CB-C986-4789-A9C2-CE14890D02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280" y="1609725"/>
          <a:ext cx="2109672" cy="12934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200025</xdr:colOff>
      <xdr:row>1</xdr:row>
      <xdr:rowOff>9525</xdr:rowOff>
    </xdr:from>
    <xdr:to>
      <xdr:col>6</xdr:col>
      <xdr:colOff>1095375</xdr:colOff>
      <xdr:row>2</xdr:row>
      <xdr:rowOff>38100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631093D4-FD3F-4444-A1FE-176FDA18F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33385" y="184785"/>
          <a:ext cx="895350" cy="5314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40</xdr:row>
      <xdr:rowOff>180975</xdr:rowOff>
    </xdr:from>
    <xdr:to>
      <xdr:col>6</xdr:col>
      <xdr:colOff>2038350</xdr:colOff>
      <xdr:row>70</xdr:row>
      <xdr:rowOff>171450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356737-B098-41BC-BD9B-EB9D5CFA6FBF}"/>
            </a:ext>
            <a:ext uri="{147F2762-F138-4A5C-976F-8EAC2B608ADB}">
              <a16:predDERef xmlns:a16="http://schemas.microsoft.com/office/drawing/2014/main" pred="{D0C196BF-3CC3-48DB-9D17-FCEEDDCB1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43815</xdr:colOff>
      <xdr:row>4</xdr:row>
      <xdr:rowOff>59055</xdr:rowOff>
    </xdr:from>
    <xdr:to>
      <xdr:col>7</xdr:col>
      <xdr:colOff>15240</xdr:colOff>
      <xdr:row>34</xdr:row>
      <xdr:rowOff>19050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F2BA45A3-D3F4-6D4E-DE4D-B08847F2CCD1}"/>
            </a:ext>
            <a:ext uri="{147F2762-F138-4A5C-976F-8EAC2B608ADB}">
              <a16:predDERef xmlns:a16="http://schemas.microsoft.com/office/drawing/2014/main" pred="{BB356737-B098-41BC-BD9B-EB9D5CFA6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396240</xdr:colOff>
      <xdr:row>0</xdr:row>
      <xdr:rowOff>9525</xdr:rowOff>
    </xdr:from>
    <xdr:to>
      <xdr:col>13</xdr:col>
      <xdr:colOff>394335</xdr:colOff>
      <xdr:row>2</xdr:row>
      <xdr:rowOff>175260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B4119606-C890-4F63-81E3-AC76BAE10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2880" y="9525"/>
          <a:ext cx="1171575" cy="6762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uest User" id="{D3AAAAF1-D86B-43CA-A109-9D0FFB4C1E11}" userId="S::urn:spo:anon#9c2623c42340a6a3a8d2c567557118366251281c243a7c1c15d0f22907edb7e0::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8BABE3B-519D-4772-ADFD-A6ACC64E47F0}" name="Taulukko14" displayName="Taulukko14" ref="B42:G43" headerRowCount="0" totalsRowShown="0" headerRowDxfId="39" dataDxfId="38" totalsRowBorderDxfId="37">
  <tableColumns count="6">
    <tableColumn id="1" xr3:uid="{5BDB4DF6-F296-40A6-BC57-01565FFCDEBA}" name="Sarake1" headerRowDxfId="36" dataDxfId="35"/>
    <tableColumn id="2" xr3:uid="{E3AA71F0-A022-4EB1-AE73-7250A8B291A5}" name="kgCO2e" headerRowDxfId="34" dataDxfId="33"/>
    <tableColumn id="3" xr3:uid="{CC0A9EF9-DC27-4F89-B9A5-B81FDC3567FE}" name="Sarake2" headerRowDxfId="32" dataDxfId="31"/>
    <tableColumn id="7" xr3:uid="{38B1F5B1-224B-469B-B44A-C489A10C9FB6}" name="Sarake4" headerRowDxfId="30" dataDxfId="29"/>
    <tableColumn id="4" xr3:uid="{98718413-0B0A-4F8F-82CA-95C63D8CE8DC}" name="Sarake3" headerRowDxfId="28" dataDxfId="27"/>
    <tableColumn id="6" xr3:uid="{F192383F-EE72-445C-A990-08D3054501E1}" name="Sarake5" headerRowDxfId="26" dataDxfId="25"/>
  </tableColumns>
  <tableStyleInfo name="TableStyleDark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4686A3E-78A7-4551-ADCD-B78DB8069E60}" name="Taulukko4" displayName="Taulukko4" ref="B4:H42" totalsRowCount="1" headerRowDxfId="24" dataDxfId="23" totalsRowDxfId="21" tableBorderDxfId="22">
  <autoFilter ref="B4:H41" xr:uid="{44686A3E-78A7-4551-ADCD-B78DB8069E60}"/>
  <tableColumns count="7">
    <tableColumn id="1" xr3:uid="{F3B36F55-C30B-4322-87AE-654207384ADA}" name="1 RAKENNUSOSAT" totalsRowLabel="Total" dataDxfId="20" totalsRowDxfId="19"/>
    <tableColumn id="2" xr3:uid="{68DEB307-94AC-4A4D-B885-E20860D53F15}" name="Osa-alue" dataDxfId="18" totalsRowDxfId="17"/>
    <tableColumn id="3" xr3:uid="{DCCA35DE-6BF3-4419-9FDA-C29AEBC9609F}" name="Muutostoimenpiteet" dataDxfId="16" totalsRowDxfId="15"/>
    <tableColumn id="4" xr3:uid="{0A9D2DF8-678D-4894-BE60-659D8BA69800}" name="Tuote" dataDxfId="14" totalsRowDxfId="13"/>
    <tableColumn id="7" xr3:uid="{2605F9FF-99BC-4FA9-9860-E7E2C795152D}" name="Hiilijalanjälki _x000a_(A1-A3, A4, B4, C2, C3,C4)_x000a_kg CO2e " totalsRowFunction="sum" dataDxfId="12" totalsRowDxfId="11"/>
    <tableColumn id="8" xr3:uid="{768D6D6C-1926-4F35-B931-DC701CEC5273}" name="Päästötiedon lähde" dataDxfId="10" totalsRowDxfId="9"/>
    <tableColumn id="9" xr3:uid="{68263063-8BB1-4FFA-826A-F59DC7322607}" name="% -osuus _x000a_hiilijalan-_x000a_jäljestä" totalsRowFunction="sum" dataDxfId="8" totalsRowDxfId="7"/>
  </tableColumns>
  <tableStyleInfo name="TableStyleMedium7" showFirstColumn="1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4FE8DB1-5E07-4416-B13D-9683E187EE28}" name="Table2" displayName="Table2" ref="C5:D34" totalsRowShown="0" headerRowDxfId="6" dataDxfId="4" headerRowBorderDxfId="5" tableBorderDxfId="3" totalsRowBorderDxfId="2">
  <autoFilter ref="C5:D34" xr:uid="{283DCEFA-3C11-4FBF-9697-A2001AED1849}"/>
  <tableColumns count="2">
    <tableColumn id="1" xr3:uid="{3E5826D9-1AC3-44EA-84A3-607B0A88A6B1}" name="Osa-alue" dataDxfId="1"/>
    <tableColumn id="2" xr3:uid="{87EF6912-451F-4DC5-ABBA-3FBD1BFF0155}" name="kg CO2e" dataDxfId="0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 2013 – 2022 -te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121" dT="2023-11-28T07:10:35.15" personId="{D3AAAAF1-D86B-43CA-A109-9D0FFB4C1E11}" id="{1E34CCBA-93DB-4151-A76D-5D546D1C5185}">
    <text>Raporttiin tarvitaan mielestämme vielä "loppuraportti"-sivu, jossa selitetty auki kaaviot yms tulokset JA josta näkyy eri vertailut (esim. luonnosvaihe, suunnitteluvaihe, toteuma) vierekkäisinä sarakkeina  -&gt; eli mitä lähdettiin tavoittelemaan ja kuinka hyvin se toteutui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microsoft.com/office/2017/10/relationships/threadedComment" Target="../threadedComments/threadedComment1.xml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inlex.fi/fi/laki/alkup/2023/20230751?search%5Btype%5D=pika&amp;search%5Bpika%5D=39" TargetMode="External"/><Relationship Id="rId2" Type="http://schemas.openxmlformats.org/officeDocument/2006/relationships/hyperlink" Target="https://www.finlex.fi/fi/laki/alkup/2023/20230751?search%5Btype%5D=pika&amp;search%5Bpika%5D=38" TargetMode="External"/><Relationship Id="rId1" Type="http://schemas.openxmlformats.org/officeDocument/2006/relationships/hyperlink" Target="https://www.finlex.fi/fi/laki/alkup/2023/20230751?search%5Btype%5D=pika&amp;search%5Bpika%5D=16" TargetMode="External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5.bin"/><Relationship Id="rId4" Type="http://schemas.openxmlformats.org/officeDocument/2006/relationships/hyperlink" Target="https://figbc.fi/julkaisut/vapaaehtoiset-kompensaatiot-kiinteisto-ja-rakennusalall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9B94D-DC23-44C0-8EA9-C98BAAA077AE}">
  <dimension ref="B3:F41"/>
  <sheetViews>
    <sheetView zoomScaleNormal="100" workbookViewId="0">
      <selection activeCell="G11" sqref="G11"/>
    </sheetView>
  </sheetViews>
  <sheetFormatPr defaultColWidth="9.140625" defaultRowHeight="15" x14ac:dyDescent="0.25"/>
  <cols>
    <col min="1" max="1" width="4.42578125" style="5" customWidth="1"/>
    <col min="2" max="16384" width="9.140625" style="5"/>
  </cols>
  <sheetData>
    <row r="3" spans="2:6" x14ac:dyDescent="0.25">
      <c r="B3" s="223"/>
    </row>
    <row r="4" spans="2:6" x14ac:dyDescent="0.25">
      <c r="B4" s="224"/>
    </row>
    <row r="6" spans="2:6" ht="26.25" x14ac:dyDescent="0.4">
      <c r="B6" s="55" t="s">
        <v>254</v>
      </c>
      <c r="C6" s="26"/>
      <c r="D6" s="26"/>
      <c r="E6" s="26"/>
      <c r="F6" s="35"/>
    </row>
    <row r="7" spans="2:6" ht="26.25" x14ac:dyDescent="0.4">
      <c r="B7" s="55" t="s">
        <v>255</v>
      </c>
    </row>
    <row r="18" spans="2:2" x14ac:dyDescent="0.25">
      <c r="B18" s="5" t="s">
        <v>1</v>
      </c>
    </row>
    <row r="41" spans="2:2" x14ac:dyDescent="0.25">
      <c r="B41" s="5" t="s">
        <v>256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131F7-E731-4541-AD4C-E3A92525F594}">
  <sheetPr>
    <pageSetUpPr fitToPage="1"/>
  </sheetPr>
  <dimension ref="A1:Q121"/>
  <sheetViews>
    <sheetView topLeftCell="A34" zoomScaleNormal="100" workbookViewId="0">
      <selection activeCell="B43" sqref="B43"/>
    </sheetView>
  </sheetViews>
  <sheetFormatPr defaultColWidth="9.140625" defaultRowHeight="15" x14ac:dyDescent="0.25"/>
  <cols>
    <col min="1" max="1" width="1" style="5" customWidth="1"/>
    <col min="2" max="2" width="28" customWidth="1"/>
    <col min="3" max="3" width="2.28515625" customWidth="1"/>
    <col min="4" max="4" width="38.5703125" customWidth="1"/>
    <col min="5" max="5" width="9.42578125" customWidth="1"/>
    <col min="6" max="6" width="10.28515625" customWidth="1"/>
    <col min="7" max="7" width="17.140625" customWidth="1"/>
    <col min="8" max="8" width="127.28515625" style="5" customWidth="1"/>
    <col min="9" max="9" width="6.42578125" customWidth="1"/>
    <col min="10" max="10" width="8.7109375" customWidth="1"/>
    <col min="11" max="11" width="13.5703125" style="6" customWidth="1"/>
    <col min="12" max="12" width="5.7109375" customWidth="1"/>
    <col min="13" max="13" width="18.28515625" customWidth="1"/>
    <col min="14" max="14" width="17.28515625" customWidth="1"/>
    <col min="15" max="15" width="22.85546875" customWidth="1"/>
    <col min="16" max="16" width="24" customWidth="1"/>
    <col min="19" max="19" width="85" customWidth="1"/>
  </cols>
  <sheetData>
    <row r="1" spans="2:11" s="5" customFormat="1" ht="14.25" customHeight="1" x14ac:dyDescent="0.25">
      <c r="J1" s="36"/>
    </row>
    <row r="2" spans="2:11" ht="39.75" customHeight="1" x14ac:dyDescent="0.4">
      <c r="B2" s="168" t="s">
        <v>259</v>
      </c>
      <c r="C2" s="26"/>
      <c r="D2" s="26"/>
      <c r="E2" s="26"/>
      <c r="F2" s="169"/>
      <c r="K2"/>
    </row>
    <row r="3" spans="2:11" ht="24" customHeight="1" thickBot="1" x14ac:dyDescent="0.3">
      <c r="B3" s="51" t="s">
        <v>257</v>
      </c>
      <c r="C3" s="52"/>
      <c r="D3" s="52"/>
      <c r="E3" s="52"/>
      <c r="F3" s="53"/>
      <c r="G3" s="50">
        <v>45315</v>
      </c>
      <c r="K3"/>
    </row>
    <row r="4" spans="2:11" ht="26.25" customHeight="1" x14ac:dyDescent="0.25">
      <c r="B4" s="5"/>
      <c r="C4" s="24"/>
      <c r="D4" s="24"/>
      <c r="E4" s="24"/>
      <c r="F4" s="24"/>
      <c r="G4" s="24"/>
      <c r="I4" s="21"/>
      <c r="K4"/>
    </row>
    <row r="5" spans="2:11" ht="24.75" customHeight="1" x14ac:dyDescent="0.35">
      <c r="B5" s="157" t="s">
        <v>0</v>
      </c>
      <c r="C5" s="56"/>
      <c r="D5" s="56"/>
      <c r="E5" s="56"/>
      <c r="F5" s="56"/>
      <c r="G5" s="57"/>
      <c r="K5"/>
    </row>
    <row r="6" spans="2:11" ht="15" customHeight="1" x14ac:dyDescent="0.35">
      <c r="B6" s="61" t="s">
        <v>1</v>
      </c>
      <c r="C6" s="5"/>
      <c r="D6" s="28" t="s">
        <v>2</v>
      </c>
      <c r="E6" s="28"/>
      <c r="F6" s="27"/>
      <c r="G6" s="42"/>
      <c r="I6" s="18"/>
      <c r="K6"/>
    </row>
    <row r="7" spans="2:11" ht="15" customHeight="1" x14ac:dyDescent="0.35">
      <c r="B7" s="61" t="s">
        <v>3</v>
      </c>
      <c r="C7" s="5"/>
      <c r="D7" s="28" t="s">
        <v>4</v>
      </c>
      <c r="E7" s="28"/>
      <c r="F7" s="27"/>
      <c r="G7" s="40"/>
      <c r="I7" s="18"/>
      <c r="K7"/>
    </row>
    <row r="8" spans="2:11" ht="15" customHeight="1" x14ac:dyDescent="0.25">
      <c r="B8" s="61" t="s">
        <v>5</v>
      </c>
      <c r="C8" s="5"/>
      <c r="D8" s="27" t="str">
        <f>'Perustiedot ja Laskentamuistio'!B26</f>
        <v>Testaustie 5</v>
      </c>
      <c r="E8" s="27"/>
      <c r="F8" s="27"/>
      <c r="G8" s="40"/>
      <c r="K8"/>
    </row>
    <row r="9" spans="2:11" ht="15" customHeight="1" x14ac:dyDescent="0.25">
      <c r="B9" s="61" t="s">
        <v>6</v>
      </c>
      <c r="C9" s="5"/>
      <c r="D9" s="29" t="s">
        <v>7</v>
      </c>
      <c r="E9" s="29"/>
      <c r="F9" s="27"/>
      <c r="G9" s="40"/>
      <c r="K9"/>
    </row>
    <row r="10" spans="2:11" ht="15" customHeight="1" x14ac:dyDescent="0.25">
      <c r="B10" s="61" t="s">
        <v>8</v>
      </c>
      <c r="C10" s="5"/>
      <c r="D10" s="29" t="s">
        <v>9</v>
      </c>
      <c r="E10" s="29"/>
      <c r="F10" s="27"/>
      <c r="G10" s="40"/>
      <c r="K10"/>
    </row>
    <row r="11" spans="2:11" ht="15" customHeight="1" x14ac:dyDescent="0.25">
      <c r="B11" s="58" t="s">
        <v>10</v>
      </c>
      <c r="C11" s="5"/>
      <c r="D11" s="5"/>
      <c r="E11" s="5"/>
      <c r="F11" s="5"/>
      <c r="G11" s="59"/>
      <c r="K11"/>
    </row>
    <row r="12" spans="2:11" ht="15" customHeight="1" x14ac:dyDescent="0.25">
      <c r="B12" s="60"/>
      <c r="C12" s="5"/>
      <c r="D12" s="54"/>
      <c r="E12" s="54"/>
      <c r="F12" s="5"/>
      <c r="G12" s="59"/>
      <c r="I12" s="19"/>
      <c r="K12"/>
    </row>
    <row r="13" spans="2:11" ht="16.5" customHeight="1" x14ac:dyDescent="0.25">
      <c r="B13" s="61" t="s">
        <v>11</v>
      </c>
      <c r="C13" s="5"/>
      <c r="D13" s="43" t="s">
        <v>12</v>
      </c>
      <c r="E13" s="44" t="s">
        <v>13</v>
      </c>
      <c r="F13" s="5"/>
      <c r="G13" s="59"/>
      <c r="K13"/>
    </row>
    <row r="14" spans="2:11" ht="15" customHeight="1" x14ac:dyDescent="0.25">
      <c r="B14" s="60" t="s">
        <v>14</v>
      </c>
      <c r="C14" s="5"/>
      <c r="D14" s="41" t="s">
        <v>15</v>
      </c>
      <c r="E14" s="45">
        <v>1250</v>
      </c>
      <c r="F14" s="5"/>
      <c r="G14" s="59"/>
      <c r="K14"/>
    </row>
    <row r="15" spans="2:11" ht="15" customHeight="1" x14ac:dyDescent="0.25">
      <c r="B15" s="225"/>
      <c r="C15" s="5"/>
      <c r="D15" s="39" t="s">
        <v>16</v>
      </c>
      <c r="E15" s="46">
        <v>20</v>
      </c>
      <c r="F15" s="5"/>
      <c r="G15" s="59"/>
      <c r="K15"/>
    </row>
    <row r="16" spans="2:11" ht="15" customHeight="1" x14ac:dyDescent="0.25">
      <c r="B16" s="225"/>
      <c r="C16" s="5"/>
      <c r="D16" s="39" t="s">
        <v>17</v>
      </c>
      <c r="E16" s="46">
        <v>60</v>
      </c>
      <c r="F16" s="5"/>
      <c r="G16" s="59"/>
      <c r="K16"/>
    </row>
    <row r="17" spans="2:11" ht="15" customHeight="1" x14ac:dyDescent="0.25">
      <c r="B17" s="62"/>
      <c r="C17" s="5"/>
      <c r="D17" s="39" t="s">
        <v>18</v>
      </c>
      <c r="E17" s="46">
        <v>20</v>
      </c>
      <c r="F17" s="5"/>
      <c r="G17" s="59"/>
      <c r="J17" s="2"/>
      <c r="K17"/>
    </row>
    <row r="18" spans="2:11" ht="15" customHeight="1" x14ac:dyDescent="0.25">
      <c r="B18" s="60"/>
      <c r="C18" s="5"/>
      <c r="D18" s="39" t="s">
        <v>19</v>
      </c>
      <c r="E18" s="46">
        <v>0</v>
      </c>
      <c r="F18" s="5"/>
      <c r="G18" s="59"/>
      <c r="J18" s="2"/>
      <c r="K18"/>
    </row>
    <row r="19" spans="2:11" ht="15" customHeight="1" x14ac:dyDescent="0.25">
      <c r="B19" s="60"/>
      <c r="C19" s="5"/>
      <c r="D19" s="39" t="s">
        <v>20</v>
      </c>
      <c r="E19" s="46">
        <v>100</v>
      </c>
      <c r="F19" s="5"/>
      <c r="G19" s="59"/>
      <c r="J19" s="2"/>
      <c r="K19"/>
    </row>
    <row r="20" spans="2:11" ht="15" customHeight="1" x14ac:dyDescent="0.25">
      <c r="B20" s="60"/>
      <c r="C20" s="5"/>
      <c r="D20" s="39" t="s">
        <v>21</v>
      </c>
      <c r="E20" s="46">
        <v>50</v>
      </c>
      <c r="F20" s="5"/>
      <c r="G20" s="59"/>
      <c r="J20" s="2"/>
      <c r="K20" s="2"/>
    </row>
    <row r="21" spans="2:11" ht="15" customHeight="1" x14ac:dyDescent="0.25">
      <c r="B21" s="60"/>
      <c r="C21" s="5"/>
      <c r="D21" s="37" t="s">
        <v>22</v>
      </c>
      <c r="E21" s="37">
        <f>SUM(E14:E20)</f>
        <v>1500</v>
      </c>
      <c r="F21" s="5"/>
      <c r="G21" s="59"/>
      <c r="J21" s="2"/>
      <c r="K21" s="2"/>
    </row>
    <row r="22" spans="2:11" ht="15" customHeight="1" x14ac:dyDescent="0.25">
      <c r="B22" s="60"/>
      <c r="C22" s="5"/>
      <c r="D22" s="37"/>
      <c r="E22" s="37"/>
      <c r="F22" s="38"/>
      <c r="G22" s="59"/>
      <c r="J22" s="2"/>
      <c r="K22" s="2"/>
    </row>
    <row r="23" spans="2:11" ht="13.5" customHeight="1" x14ac:dyDescent="0.25">
      <c r="B23" s="61" t="s">
        <v>23</v>
      </c>
      <c r="C23" s="5"/>
      <c r="D23" s="30" t="s">
        <v>24</v>
      </c>
      <c r="E23" s="30"/>
      <c r="F23" s="30"/>
      <c r="G23" s="63"/>
      <c r="K23"/>
    </row>
    <row r="24" spans="2:11" ht="13.5" customHeight="1" x14ac:dyDescent="0.25">
      <c r="B24" s="60"/>
      <c r="C24" s="5"/>
      <c r="D24" s="31" t="s">
        <v>25</v>
      </c>
      <c r="E24" s="31"/>
      <c r="F24" s="31"/>
      <c r="G24" s="64"/>
      <c r="J24" s="6"/>
      <c r="K24"/>
    </row>
    <row r="25" spans="2:11" ht="13.5" customHeight="1" x14ac:dyDescent="0.25">
      <c r="B25" s="60"/>
      <c r="C25" s="5"/>
      <c r="D25" s="31" t="s">
        <v>26</v>
      </c>
      <c r="E25" s="31"/>
      <c r="F25" s="31"/>
      <c r="G25" s="64"/>
      <c r="J25" s="6"/>
      <c r="K25"/>
    </row>
    <row r="26" spans="2:11" ht="13.5" customHeight="1" x14ac:dyDescent="0.25">
      <c r="B26" s="60"/>
      <c r="C26" s="5"/>
      <c r="D26" s="32" t="s">
        <v>27</v>
      </c>
      <c r="E26" s="32"/>
      <c r="F26" s="31"/>
      <c r="G26" s="64"/>
      <c r="K26"/>
    </row>
    <row r="27" spans="2:11" ht="13.5" customHeight="1" x14ac:dyDescent="0.25">
      <c r="B27" s="60"/>
      <c r="C27" s="5"/>
      <c r="D27" s="31" t="s">
        <v>28</v>
      </c>
      <c r="E27" s="31"/>
      <c r="F27" s="31"/>
      <c r="G27" s="64"/>
      <c r="K27"/>
    </row>
    <row r="28" spans="2:11" ht="13.5" customHeight="1" x14ac:dyDescent="0.35">
      <c r="B28" s="65"/>
      <c r="C28" s="5"/>
      <c r="D28" s="31" t="s">
        <v>29</v>
      </c>
      <c r="E28" s="31"/>
      <c r="F28" s="33"/>
      <c r="G28" s="66"/>
      <c r="K28"/>
    </row>
    <row r="29" spans="2:11" ht="13.5" customHeight="1" x14ac:dyDescent="0.35">
      <c r="B29" s="65"/>
      <c r="C29" s="5"/>
      <c r="D29" s="31" t="s">
        <v>30</v>
      </c>
      <c r="E29" s="31"/>
      <c r="F29" s="33"/>
      <c r="G29" s="66"/>
      <c r="K29"/>
    </row>
    <row r="30" spans="2:11" ht="13.5" customHeight="1" x14ac:dyDescent="0.25">
      <c r="B30" s="60"/>
      <c r="C30" s="5"/>
      <c r="D30" s="34"/>
      <c r="E30" s="34"/>
      <c r="F30" s="34"/>
      <c r="G30" s="73"/>
      <c r="J30" s="6"/>
      <c r="K30"/>
    </row>
    <row r="31" spans="2:11" ht="13.5" customHeight="1" x14ac:dyDescent="0.25">
      <c r="B31" s="67"/>
      <c r="C31" s="20"/>
      <c r="D31" s="20"/>
      <c r="E31" s="20"/>
      <c r="F31" s="20"/>
      <c r="G31" s="42"/>
      <c r="J31" s="6"/>
      <c r="K31"/>
    </row>
    <row r="32" spans="2:11" ht="13.5" customHeight="1" x14ac:dyDescent="0.25">
      <c r="B32" s="5"/>
      <c r="C32" s="5"/>
      <c r="D32" s="5"/>
      <c r="E32" s="5"/>
      <c r="F32" s="5"/>
      <c r="G32" s="5"/>
      <c r="K32"/>
    </row>
    <row r="33" spans="2:11" ht="24.75" customHeight="1" x14ac:dyDescent="0.35">
      <c r="B33" s="157" t="s">
        <v>31</v>
      </c>
      <c r="C33" s="68"/>
      <c r="D33" s="68"/>
      <c r="E33" s="68"/>
      <c r="F33" s="68"/>
      <c r="G33" s="69"/>
      <c r="J33" s="6"/>
      <c r="K33"/>
    </row>
    <row r="34" spans="2:11" ht="15" customHeight="1" x14ac:dyDescent="0.25">
      <c r="B34" s="94" t="s">
        <v>32</v>
      </c>
      <c r="C34" s="47"/>
      <c r="D34" s="48" t="s">
        <v>33</v>
      </c>
      <c r="E34" s="48"/>
      <c r="F34" s="20"/>
      <c r="G34" s="42"/>
      <c r="I34" s="2"/>
      <c r="K34"/>
    </row>
    <row r="35" spans="2:11" ht="15" customHeight="1" x14ac:dyDescent="0.25">
      <c r="B35" s="61" t="s">
        <v>34</v>
      </c>
      <c r="C35" s="5"/>
      <c r="D35" s="98">
        <v>45306</v>
      </c>
      <c r="E35" s="20"/>
      <c r="F35" s="20"/>
      <c r="G35" s="40"/>
      <c r="J35" s="6"/>
      <c r="K35"/>
    </row>
    <row r="36" spans="2:11" ht="15" customHeight="1" x14ac:dyDescent="0.25">
      <c r="B36" s="61" t="s">
        <v>35</v>
      </c>
      <c r="C36" s="5"/>
      <c r="D36" s="85" t="s">
        <v>36</v>
      </c>
      <c r="E36" s="20"/>
      <c r="F36" s="20"/>
      <c r="G36" s="40"/>
      <c r="J36" s="6"/>
      <c r="K36"/>
    </row>
    <row r="37" spans="2:11" ht="15" customHeight="1" x14ac:dyDescent="0.25">
      <c r="B37" s="61" t="s">
        <v>37</v>
      </c>
      <c r="C37" s="5"/>
      <c r="D37" s="20" t="s">
        <v>38</v>
      </c>
      <c r="E37" s="49"/>
      <c r="F37" s="49"/>
      <c r="G37" s="70"/>
      <c r="J37" s="6"/>
      <c r="K37"/>
    </row>
    <row r="38" spans="2:11" ht="15" customHeight="1" x14ac:dyDescent="0.25">
      <c r="B38" s="71"/>
      <c r="C38" s="20"/>
      <c r="D38" s="49"/>
      <c r="E38" s="49"/>
      <c r="F38" s="49"/>
      <c r="G38" s="72"/>
      <c r="J38" s="6"/>
      <c r="K38"/>
    </row>
    <row r="39" spans="2:11" ht="18.600000000000001" customHeight="1" x14ac:dyDescent="0.25">
      <c r="B39" s="5"/>
      <c r="C39" s="5"/>
      <c r="D39" s="5"/>
      <c r="E39" s="5"/>
      <c r="F39" s="5"/>
      <c r="G39" s="5"/>
      <c r="J39" s="23"/>
      <c r="K39"/>
    </row>
    <row r="40" spans="2:11" ht="24" customHeight="1" x14ac:dyDescent="0.25">
      <c r="B40" s="190" t="s">
        <v>253</v>
      </c>
      <c r="C40" s="191"/>
      <c r="D40" s="191"/>
      <c r="E40" s="191"/>
      <c r="F40" s="191"/>
      <c r="G40" s="192"/>
      <c r="K40"/>
    </row>
    <row r="41" spans="2:11" ht="15" customHeight="1" x14ac:dyDescent="0.25">
      <c r="B41" s="140">
        <f>B42*E21</f>
        <v>174900</v>
      </c>
      <c r="C41" s="118"/>
      <c r="D41" s="118" t="s">
        <v>39</v>
      </c>
      <c r="E41" s="118"/>
      <c r="F41" s="119"/>
      <c r="G41" s="141"/>
      <c r="K41"/>
    </row>
    <row r="42" spans="2:11" ht="15.75" customHeight="1" x14ac:dyDescent="0.25">
      <c r="B42" s="142">
        <f>B43*10</f>
        <v>116.6</v>
      </c>
      <c r="C42" s="120"/>
      <c r="D42" s="120" t="s">
        <v>40</v>
      </c>
      <c r="E42" s="120"/>
      <c r="F42" s="121"/>
      <c r="G42" s="143"/>
      <c r="K42"/>
    </row>
    <row r="43" spans="2:11" ht="16.5" customHeight="1" x14ac:dyDescent="0.25">
      <c r="B43" s="144">
        <v>11.66</v>
      </c>
      <c r="C43" s="145"/>
      <c r="D43" s="145" t="s">
        <v>41</v>
      </c>
      <c r="E43" s="145"/>
      <c r="F43" s="146"/>
      <c r="G43" s="147"/>
      <c r="I43" s="22"/>
      <c r="K43"/>
    </row>
    <row r="44" spans="2:11" x14ac:dyDescent="0.25">
      <c r="B44" s="1"/>
      <c r="C44" s="100"/>
      <c r="D44" s="100"/>
      <c r="E44" s="100"/>
      <c r="K44"/>
    </row>
    <row r="45" spans="2:11" ht="21" x14ac:dyDescent="0.35">
      <c r="B45" s="156" t="s">
        <v>251</v>
      </c>
      <c r="C45" s="68"/>
      <c r="D45" s="68"/>
      <c r="E45" s="68"/>
      <c r="F45" s="68"/>
      <c r="G45" s="69"/>
      <c r="I45" s="22"/>
      <c r="K45"/>
    </row>
    <row r="46" spans="2:11" ht="15.75" customHeight="1" x14ac:dyDescent="0.25">
      <c r="B46" s="162">
        <f>'Perustiedot ja Laskentamuistio'!B44</f>
        <v>80</v>
      </c>
      <c r="C46" s="163"/>
      <c r="D46" s="163" t="s">
        <v>252</v>
      </c>
      <c r="E46" s="114"/>
      <c r="F46" s="115"/>
      <c r="G46" s="138"/>
      <c r="K46"/>
    </row>
    <row r="47" spans="2:11" ht="15.75" customHeight="1" x14ac:dyDescent="0.25">
      <c r="B47" s="164">
        <f>B42/'Perustiedot ja Laskentamuistio'!B40</f>
        <v>29.15</v>
      </c>
      <c r="C47" s="165"/>
      <c r="D47" s="165" t="s">
        <v>45</v>
      </c>
      <c r="E47" s="116"/>
      <c r="F47" s="117"/>
      <c r="G47" s="139"/>
      <c r="I47" s="22"/>
      <c r="K47"/>
    </row>
    <row r="48" spans="2:11" ht="15.75" customHeight="1" x14ac:dyDescent="0.25">
      <c r="B48" s="162">
        <f>B42/50</f>
        <v>2.3319999999999999</v>
      </c>
      <c r="C48" s="163"/>
      <c r="D48" s="163" t="s">
        <v>46</v>
      </c>
      <c r="E48" s="114"/>
      <c r="F48" s="115"/>
      <c r="G48" s="138"/>
      <c r="K48"/>
    </row>
    <row r="49" spans="2:11" ht="15.75" customHeight="1" x14ac:dyDescent="0.25">
      <c r="B49" s="164"/>
      <c r="C49" s="165"/>
      <c r="D49" s="165" t="s">
        <v>47</v>
      </c>
      <c r="E49" s="116"/>
      <c r="F49" s="117"/>
      <c r="G49" s="139"/>
      <c r="I49" s="22"/>
      <c r="K49"/>
    </row>
    <row r="50" spans="2:11" ht="15.75" customHeight="1" x14ac:dyDescent="0.25">
      <c r="B50" s="162"/>
      <c r="C50" s="163"/>
      <c r="D50" s="163"/>
      <c r="E50" s="114"/>
      <c r="F50" s="115"/>
      <c r="G50" s="138"/>
      <c r="K50"/>
    </row>
    <row r="51" spans="2:11" ht="15" customHeight="1" x14ac:dyDescent="0.25">
      <c r="B51" s="162">
        <f>'Laskelma ja sen yksityiskohdat'!F46</f>
        <v>15900</v>
      </c>
      <c r="C51" s="163"/>
      <c r="D51" s="163" t="s">
        <v>42</v>
      </c>
      <c r="E51" s="114"/>
      <c r="F51" s="115"/>
      <c r="G51" s="138"/>
      <c r="I51" s="22"/>
      <c r="K51"/>
    </row>
    <row r="52" spans="2:11" ht="15" customHeight="1" x14ac:dyDescent="0.25">
      <c r="B52" s="164">
        <v>0</v>
      </c>
      <c r="C52" s="165"/>
      <c r="D52" s="165" t="s">
        <v>43</v>
      </c>
      <c r="E52" s="116"/>
      <c r="F52" s="117"/>
      <c r="G52" s="139"/>
      <c r="K52"/>
    </row>
    <row r="53" spans="2:11" ht="15" customHeight="1" x14ac:dyDescent="0.25">
      <c r="B53" s="162">
        <v>0</v>
      </c>
      <c r="C53" s="163"/>
      <c r="D53" s="163" t="s">
        <v>44</v>
      </c>
      <c r="E53" s="114"/>
      <c r="F53" s="115"/>
      <c r="G53" s="138"/>
    </row>
    <row r="54" spans="2:11" x14ac:dyDescent="0.25">
      <c r="B54" s="158"/>
      <c r="C54" s="159"/>
      <c r="D54" s="159"/>
      <c r="E54" s="159"/>
      <c r="F54" s="160"/>
      <c r="G54" s="161"/>
    </row>
    <row r="55" spans="2:11" ht="18.600000000000001" customHeight="1" x14ac:dyDescent="0.25">
      <c r="B55" s="5"/>
      <c r="C55" s="5"/>
      <c r="D55" s="5"/>
      <c r="E55" s="5"/>
      <c r="F55" s="5"/>
      <c r="G55" s="5"/>
      <c r="J55" s="23"/>
      <c r="K55"/>
    </row>
    <row r="56" spans="2:11" ht="23.25" x14ac:dyDescent="0.35">
      <c r="B56" s="157" t="s">
        <v>48</v>
      </c>
      <c r="C56" s="68"/>
      <c r="D56" s="68"/>
      <c r="E56" s="68"/>
      <c r="F56" s="68"/>
      <c r="G56" s="69"/>
      <c r="H56" s="36"/>
    </row>
    <row r="57" spans="2:11" ht="128.44999999999999" customHeight="1" x14ac:dyDescent="0.25">
      <c r="B57" s="226"/>
      <c r="C57" s="227"/>
      <c r="D57" s="227"/>
      <c r="E57" s="227"/>
      <c r="F57" s="227"/>
      <c r="G57" s="228"/>
      <c r="H57" s="36"/>
    </row>
    <row r="58" spans="2:11" s="5" customFormat="1" ht="347.25" customHeight="1" x14ac:dyDescent="0.25">
      <c r="K58" s="36"/>
    </row>
    <row r="73" spans="13:13" x14ac:dyDescent="0.25">
      <c r="M73" s="7"/>
    </row>
    <row r="74" spans="13:13" x14ac:dyDescent="0.25">
      <c r="M74" s="7"/>
    </row>
    <row r="75" spans="13:13" x14ac:dyDescent="0.25">
      <c r="M75" s="7"/>
    </row>
    <row r="76" spans="13:13" x14ac:dyDescent="0.25">
      <c r="M76" s="7"/>
    </row>
    <row r="77" spans="13:13" x14ac:dyDescent="0.25">
      <c r="M77" s="7"/>
    </row>
    <row r="78" spans="13:13" x14ac:dyDescent="0.25">
      <c r="M78" s="7"/>
    </row>
    <row r="79" spans="13:13" x14ac:dyDescent="0.25">
      <c r="M79" s="7"/>
    </row>
    <row r="80" spans="13:13" x14ac:dyDescent="0.25">
      <c r="M80" s="7"/>
    </row>
    <row r="87" spans="13:17" ht="15.75" x14ac:dyDescent="0.25">
      <c r="M87" s="4"/>
    </row>
    <row r="92" spans="13:17" ht="42" customHeight="1" x14ac:dyDescent="0.25"/>
    <row r="93" spans="13:17" ht="22.5" customHeight="1" x14ac:dyDescent="0.25"/>
    <row r="94" spans="13:17" x14ac:dyDescent="0.25">
      <c r="Q94" s="2" t="s">
        <v>49</v>
      </c>
    </row>
    <row r="95" spans="13:17" ht="15.75" x14ac:dyDescent="0.25">
      <c r="N95" s="4"/>
      <c r="Q95" s="2" t="s">
        <v>50</v>
      </c>
    </row>
    <row r="96" spans="13:17" ht="15.75" x14ac:dyDescent="0.25">
      <c r="O96" s="4"/>
      <c r="Q96" s="2"/>
    </row>
    <row r="97" spans="16:17" ht="27" customHeight="1" x14ac:dyDescent="0.25">
      <c r="P97" s="4"/>
      <c r="Q97" s="2" t="s">
        <v>51</v>
      </c>
    </row>
    <row r="99" spans="16:17" x14ac:dyDescent="0.25">
      <c r="Q99" s="2" t="s">
        <v>52</v>
      </c>
    </row>
    <row r="105" spans="16:17" ht="22.5" customHeight="1" x14ac:dyDescent="0.25"/>
    <row r="110" spans="16:17" ht="22.5" customHeight="1" x14ac:dyDescent="0.25"/>
    <row r="114" spans="2:2" ht="22.5" customHeight="1" x14ac:dyDescent="0.25"/>
    <row r="120" spans="2:2" ht="15" customHeight="1" x14ac:dyDescent="0.25"/>
    <row r="121" spans="2:2" x14ac:dyDescent="0.25"/>
  </sheetData>
  <mergeCells count="2">
    <mergeCell ref="B15:B16"/>
    <mergeCell ref="B57:G57"/>
  </mergeCells>
  <pageMargins left="0.7" right="0.7" top="0.75" bottom="0.75" header="0.3" footer="0.3"/>
  <pageSetup paperSize="8" orientation="portrait" horizontalDpi="1200" verticalDpi="1200" r:id="rId1"/>
  <headerFooter>
    <oddFooter>&amp;C_x000D_&amp;1#&amp;"Verdana"&amp;7&amp;K000000 Confidential</oddFooter>
  </headerFooter>
  <drawing r:id="rId2"/>
  <legacy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69143-4074-41CF-A509-902B80415DFA}">
  <dimension ref="A1:I94"/>
  <sheetViews>
    <sheetView topLeftCell="A19" zoomScale="85" zoomScaleNormal="85" workbookViewId="0">
      <selection activeCell="B1" sqref="B1:D1048576"/>
    </sheetView>
  </sheetViews>
  <sheetFormatPr defaultRowHeight="15" customHeight="1" x14ac:dyDescent="0.25"/>
  <cols>
    <col min="1" max="1" width="7.42578125" style="5" customWidth="1"/>
    <col min="2" max="2" width="17.85546875" style="7" customWidth="1"/>
    <col min="3" max="3" width="28.28515625" customWidth="1"/>
    <col min="4" max="4" width="24.85546875" customWidth="1"/>
    <col min="5" max="5" width="22.28515625" customWidth="1"/>
    <col min="6" max="6" width="21.42578125" customWidth="1"/>
    <col min="7" max="7" width="38.42578125" customWidth="1"/>
    <col min="8" max="8" width="12.85546875" customWidth="1"/>
    <col min="9" max="9" width="102.7109375" style="5" customWidth="1"/>
  </cols>
  <sheetData>
    <row r="1" spans="1:9" s="5" customFormat="1" ht="18.75" x14ac:dyDescent="0.25">
      <c r="B1" s="209"/>
      <c r="I1" s="210" t="s">
        <v>53</v>
      </c>
    </row>
    <row r="2" spans="1:9" s="5" customFormat="1" ht="18.75" x14ac:dyDescent="0.25">
      <c r="B2" s="209"/>
      <c r="I2" s="210"/>
    </row>
    <row r="3" spans="1:9" s="5" customFormat="1" ht="23.25" x14ac:dyDescent="0.35">
      <c r="B3" s="211" t="s">
        <v>54</v>
      </c>
      <c r="C3" s="212"/>
      <c r="D3" s="212"/>
      <c r="E3" s="212"/>
      <c r="F3" s="212"/>
      <c r="G3" s="212"/>
      <c r="H3" s="213"/>
    </row>
    <row r="4" spans="1:9" ht="60" x14ac:dyDescent="0.25">
      <c r="A4" s="214"/>
      <c r="B4" s="170" t="s">
        <v>55</v>
      </c>
      <c r="C4" s="171" t="s">
        <v>56</v>
      </c>
      <c r="D4" s="171" t="s">
        <v>57</v>
      </c>
      <c r="E4" s="171" t="s">
        <v>58</v>
      </c>
      <c r="F4" s="172" t="s">
        <v>59</v>
      </c>
      <c r="G4" s="171" t="s">
        <v>60</v>
      </c>
      <c r="H4" s="172" t="s">
        <v>61</v>
      </c>
      <c r="I4" s="210" t="s">
        <v>62</v>
      </c>
    </row>
    <row r="5" spans="1:9" x14ac:dyDescent="0.25">
      <c r="A5" s="214"/>
      <c r="B5" s="7" t="s">
        <v>63</v>
      </c>
      <c r="C5" s="10"/>
      <c r="D5" s="10"/>
      <c r="E5" s="10"/>
      <c r="F5" s="137"/>
      <c r="G5" s="25"/>
      <c r="H5" s="11"/>
    </row>
    <row r="6" spans="1:9" x14ac:dyDescent="0.25">
      <c r="A6" s="214"/>
      <c r="B6" s="7">
        <v>1242</v>
      </c>
      <c r="C6" s="7" t="s">
        <v>64</v>
      </c>
      <c r="D6" s="7" t="s">
        <v>65</v>
      </c>
      <c r="E6" s="7"/>
      <c r="F6" s="132">
        <v>0</v>
      </c>
      <c r="G6" s="7" t="s">
        <v>66</v>
      </c>
      <c r="H6" s="122"/>
    </row>
    <row r="7" spans="1:9" x14ac:dyDescent="0.25">
      <c r="A7" s="214"/>
      <c r="B7" s="7" t="s">
        <v>67</v>
      </c>
      <c r="C7" s="7"/>
      <c r="D7" s="7"/>
      <c r="E7" s="7"/>
      <c r="F7" s="132"/>
      <c r="G7" s="7"/>
      <c r="H7" s="86"/>
    </row>
    <row r="8" spans="1:9" ht="75" x14ac:dyDescent="0.25">
      <c r="A8" s="214"/>
      <c r="B8" s="7">
        <v>1311</v>
      </c>
      <c r="C8" s="7" t="s">
        <v>68</v>
      </c>
      <c r="D8" s="9" t="s">
        <v>69</v>
      </c>
      <c r="E8" s="7"/>
      <c r="F8" s="132">
        <v>31425</v>
      </c>
      <c r="G8" s="7" t="s">
        <v>66</v>
      </c>
      <c r="H8" s="86"/>
    </row>
    <row r="9" spans="1:9" x14ac:dyDescent="0.25">
      <c r="A9" s="217"/>
      <c r="B9" s="7">
        <v>1312</v>
      </c>
      <c r="C9" s="7" t="s">
        <v>70</v>
      </c>
      <c r="D9" s="7"/>
      <c r="E9" s="7"/>
      <c r="F9" s="132">
        <v>0</v>
      </c>
      <c r="G9" s="7"/>
      <c r="H9" s="86"/>
    </row>
    <row r="10" spans="1:9" x14ac:dyDescent="0.25">
      <c r="A10" s="217"/>
      <c r="B10" s="7">
        <v>1313</v>
      </c>
      <c r="C10" s="7" t="s">
        <v>71</v>
      </c>
      <c r="D10" s="7"/>
      <c r="E10" s="7"/>
      <c r="F10" s="132">
        <v>4</v>
      </c>
      <c r="G10" s="7" t="s">
        <v>72</v>
      </c>
      <c r="H10" s="86"/>
    </row>
    <row r="11" spans="1:9" x14ac:dyDescent="0.25">
      <c r="A11" s="217"/>
      <c r="B11" s="7">
        <v>1315</v>
      </c>
      <c r="C11" s="7" t="s">
        <v>73</v>
      </c>
      <c r="D11" s="7" t="s">
        <v>74</v>
      </c>
      <c r="E11" s="7"/>
      <c r="F11" s="132">
        <v>1293</v>
      </c>
      <c r="G11" s="7"/>
      <c r="H11" s="86"/>
    </row>
    <row r="12" spans="1:9" x14ac:dyDescent="0.25">
      <c r="A12" s="217"/>
      <c r="B12" s="7">
        <v>1316</v>
      </c>
      <c r="C12" s="7" t="s">
        <v>75</v>
      </c>
      <c r="D12" s="7"/>
      <c r="E12" s="7"/>
      <c r="F12" s="132">
        <v>0</v>
      </c>
      <c r="G12" s="7"/>
      <c r="H12" s="86"/>
    </row>
    <row r="13" spans="1:9" x14ac:dyDescent="0.25">
      <c r="A13" s="217"/>
      <c r="B13" s="7">
        <v>1317</v>
      </c>
      <c r="C13" s="7" t="s">
        <v>76</v>
      </c>
      <c r="D13" s="7"/>
      <c r="E13" s="7"/>
      <c r="F13" s="132">
        <v>0</v>
      </c>
      <c r="G13" s="7"/>
      <c r="H13" s="86"/>
    </row>
    <row r="14" spans="1:9" x14ac:dyDescent="0.25">
      <c r="A14" s="217"/>
      <c r="B14" s="7">
        <v>1318</v>
      </c>
      <c r="C14" s="7" t="s">
        <v>77</v>
      </c>
      <c r="D14" s="7"/>
      <c r="E14" s="7"/>
      <c r="F14" s="132">
        <v>0</v>
      </c>
      <c r="G14" s="7"/>
      <c r="H14" s="86"/>
    </row>
    <row r="15" spans="1:9" x14ac:dyDescent="0.25">
      <c r="A15" s="217"/>
      <c r="B15" s="7">
        <v>1321</v>
      </c>
      <c r="C15" s="7" t="s">
        <v>78</v>
      </c>
      <c r="D15" s="7"/>
      <c r="E15" s="7"/>
      <c r="F15" s="132">
        <v>0</v>
      </c>
      <c r="G15" s="7"/>
      <c r="H15" s="86"/>
    </row>
    <row r="16" spans="1:9" ht="45" x14ac:dyDescent="0.25">
      <c r="A16" s="217"/>
      <c r="B16" s="7">
        <v>1322</v>
      </c>
      <c r="C16" s="7" t="s">
        <v>79</v>
      </c>
      <c r="D16" s="9" t="s">
        <v>80</v>
      </c>
      <c r="E16" s="7"/>
      <c r="F16" s="132">
        <v>25273</v>
      </c>
      <c r="G16" s="7"/>
      <c r="H16" s="86"/>
    </row>
    <row r="17" spans="1:9" x14ac:dyDescent="0.25">
      <c r="A17" s="217"/>
      <c r="B17" s="7">
        <v>1323</v>
      </c>
      <c r="C17" s="7" t="s">
        <v>81</v>
      </c>
      <c r="D17" s="8" t="s">
        <v>82</v>
      </c>
      <c r="E17" s="7"/>
      <c r="F17" s="132">
        <v>4087</v>
      </c>
      <c r="G17" s="7"/>
      <c r="H17" s="86"/>
    </row>
    <row r="18" spans="1:9" x14ac:dyDescent="0.25">
      <c r="A18" s="217"/>
      <c r="B18" s="7">
        <v>1324</v>
      </c>
      <c r="C18" s="7" t="s">
        <v>83</v>
      </c>
      <c r="D18" s="7" t="s">
        <v>84</v>
      </c>
      <c r="E18" s="7"/>
      <c r="F18" s="132">
        <v>0</v>
      </c>
      <c r="G18" s="7"/>
      <c r="H18" s="86"/>
    </row>
    <row r="19" spans="1:9" x14ac:dyDescent="0.25">
      <c r="A19" s="217"/>
      <c r="B19" s="7">
        <v>1325</v>
      </c>
      <c r="C19" s="7" t="s">
        <v>85</v>
      </c>
      <c r="D19" s="7"/>
      <c r="E19" s="7"/>
      <c r="F19" s="132">
        <v>0</v>
      </c>
      <c r="G19" s="7"/>
      <c r="H19" s="86"/>
    </row>
    <row r="20" spans="1:9" x14ac:dyDescent="0.25">
      <c r="A20" s="217"/>
      <c r="B20" s="7">
        <v>1326</v>
      </c>
      <c r="C20" s="7" t="s">
        <v>86</v>
      </c>
      <c r="D20" s="7" t="s">
        <v>84</v>
      </c>
      <c r="E20" s="7"/>
      <c r="F20" s="132">
        <v>1189</v>
      </c>
      <c r="G20" s="7"/>
      <c r="H20" s="86"/>
    </row>
    <row r="21" spans="1:9" x14ac:dyDescent="0.25">
      <c r="A21" s="217"/>
      <c r="B21" s="7">
        <v>1327</v>
      </c>
      <c r="C21" s="7" t="s">
        <v>87</v>
      </c>
      <c r="D21" s="8" t="s">
        <v>88</v>
      </c>
      <c r="E21" s="7"/>
      <c r="F21" s="132">
        <v>0</v>
      </c>
      <c r="G21" s="7"/>
      <c r="H21" s="86"/>
    </row>
    <row r="22" spans="1:9" x14ac:dyDescent="0.25">
      <c r="A22" s="217"/>
      <c r="B22" s="7">
        <v>1333</v>
      </c>
      <c r="C22" s="7" t="s">
        <v>89</v>
      </c>
      <c r="D22" s="7" t="s">
        <v>90</v>
      </c>
      <c r="E22" s="7"/>
      <c r="F22" s="132">
        <v>0</v>
      </c>
      <c r="G22" s="7"/>
      <c r="H22" s="86"/>
    </row>
    <row r="23" spans="1:9" x14ac:dyDescent="0.25">
      <c r="A23" s="217"/>
      <c r="B23" s="7">
        <v>1334</v>
      </c>
      <c r="C23" s="7" t="s">
        <v>91</v>
      </c>
      <c r="D23" s="7"/>
      <c r="E23" s="7"/>
      <c r="F23" s="132">
        <v>0</v>
      </c>
      <c r="G23" s="7"/>
      <c r="H23" s="86"/>
    </row>
    <row r="24" spans="1:9" x14ac:dyDescent="0.25">
      <c r="A24" s="217"/>
      <c r="B24" s="7">
        <v>1341</v>
      </c>
      <c r="C24" s="7" t="s">
        <v>92</v>
      </c>
      <c r="D24" s="7"/>
      <c r="E24" s="7"/>
      <c r="F24" s="132">
        <v>0</v>
      </c>
      <c r="G24" s="7"/>
      <c r="H24" s="86"/>
    </row>
    <row r="25" spans="1:9" x14ac:dyDescent="0.25">
      <c r="A25" s="217"/>
      <c r="B25" s="7">
        <v>1342</v>
      </c>
      <c r="C25" s="7" t="s">
        <v>93</v>
      </c>
      <c r="D25" s="7"/>
      <c r="E25" s="7"/>
      <c r="F25" s="132">
        <v>0</v>
      </c>
      <c r="G25" s="7"/>
      <c r="H25" s="86"/>
    </row>
    <row r="26" spans="1:9" x14ac:dyDescent="0.25">
      <c r="A26" s="217"/>
      <c r="B26" s="173" t="s">
        <v>94</v>
      </c>
      <c r="C26" s="173"/>
      <c r="D26" s="173"/>
      <c r="E26" s="173"/>
      <c r="F26" s="174"/>
      <c r="G26" s="173"/>
      <c r="H26" s="175"/>
      <c r="I26" s="218" t="s">
        <v>95</v>
      </c>
    </row>
    <row r="27" spans="1:9" x14ac:dyDescent="0.25">
      <c r="A27" s="217"/>
      <c r="B27" s="7">
        <v>21</v>
      </c>
      <c r="C27" s="7" t="s">
        <v>96</v>
      </c>
      <c r="D27" s="7"/>
      <c r="E27" s="7"/>
      <c r="F27" s="132">
        <v>313</v>
      </c>
      <c r="G27" s="7"/>
      <c r="H27" s="86"/>
      <c r="I27" s="196"/>
    </row>
    <row r="28" spans="1:9" x14ac:dyDescent="0.25">
      <c r="A28" s="217"/>
      <c r="B28" s="7">
        <v>21</v>
      </c>
      <c r="C28" s="7" t="s">
        <v>97</v>
      </c>
      <c r="D28" s="12" t="s">
        <v>98</v>
      </c>
      <c r="E28" s="7"/>
      <c r="F28" s="132">
        <v>417</v>
      </c>
      <c r="G28" s="7"/>
      <c r="H28" s="86"/>
      <c r="I28" s="196"/>
    </row>
    <row r="29" spans="1:9" x14ac:dyDescent="0.25">
      <c r="A29" s="217"/>
      <c r="B29" s="7">
        <v>21</v>
      </c>
      <c r="C29" s="7" t="s">
        <v>99</v>
      </c>
      <c r="D29" s="12"/>
      <c r="E29" s="7"/>
      <c r="F29" s="132">
        <v>10</v>
      </c>
      <c r="G29" s="7"/>
      <c r="H29" s="86"/>
      <c r="I29" s="196"/>
    </row>
    <row r="30" spans="1:9" x14ac:dyDescent="0.25">
      <c r="A30" s="217"/>
      <c r="B30" s="7">
        <v>22</v>
      </c>
      <c r="C30" s="17" t="s">
        <v>100</v>
      </c>
      <c r="D30" s="7" t="s">
        <v>101</v>
      </c>
      <c r="E30" s="7"/>
      <c r="F30" s="132">
        <v>19446</v>
      </c>
      <c r="G30" s="7"/>
      <c r="H30" s="86"/>
      <c r="I30" s="196"/>
    </row>
    <row r="31" spans="1:9" x14ac:dyDescent="0.25">
      <c r="A31" s="217"/>
      <c r="B31" s="7">
        <v>23</v>
      </c>
      <c r="C31" s="17" t="s">
        <v>102</v>
      </c>
      <c r="D31" s="12" t="s">
        <v>103</v>
      </c>
      <c r="E31" s="7"/>
      <c r="F31" s="132">
        <v>12154</v>
      </c>
      <c r="G31" s="7"/>
      <c r="H31" s="86"/>
      <c r="I31" s="196"/>
    </row>
    <row r="32" spans="1:9" x14ac:dyDescent="0.25">
      <c r="A32" s="217"/>
      <c r="B32" s="7">
        <v>24</v>
      </c>
      <c r="C32" s="17" t="s">
        <v>104</v>
      </c>
      <c r="D32" s="7"/>
      <c r="E32" s="7"/>
      <c r="F32" s="132">
        <v>0</v>
      </c>
      <c r="G32" s="7"/>
      <c r="H32" s="86"/>
      <c r="I32" s="196"/>
    </row>
    <row r="33" spans="1:9" x14ac:dyDescent="0.25">
      <c r="A33" s="217"/>
      <c r="B33" s="7">
        <v>2511</v>
      </c>
      <c r="C33" s="16" t="s">
        <v>105</v>
      </c>
      <c r="D33" s="12"/>
      <c r="F33" s="132">
        <v>0</v>
      </c>
      <c r="G33" s="7"/>
      <c r="H33" s="86"/>
    </row>
    <row r="34" spans="1:9" x14ac:dyDescent="0.25">
      <c r="A34" s="217"/>
      <c r="B34" s="7">
        <v>252</v>
      </c>
      <c r="C34" s="16" t="s">
        <v>106</v>
      </c>
      <c r="D34" s="12"/>
      <c r="F34" s="132">
        <v>0</v>
      </c>
      <c r="G34" s="7"/>
      <c r="H34" s="86"/>
      <c r="I34" s="216"/>
    </row>
    <row r="35" spans="1:9" x14ac:dyDescent="0.25">
      <c r="A35" s="217"/>
      <c r="C35" s="17"/>
      <c r="D35" s="12"/>
      <c r="E35" s="7"/>
      <c r="F35" s="132"/>
      <c r="G35" s="7"/>
      <c r="H35" s="86"/>
    </row>
    <row r="36" spans="1:9" x14ac:dyDescent="0.25">
      <c r="B36" s="173" t="s">
        <v>107</v>
      </c>
      <c r="C36" s="173"/>
      <c r="D36" s="173"/>
      <c r="E36" s="173"/>
      <c r="F36" s="174"/>
      <c r="G36" s="173"/>
      <c r="H36" s="175"/>
      <c r="I36" s="216"/>
    </row>
    <row r="37" spans="1:9" x14ac:dyDescent="0.25">
      <c r="B37" s="7" t="s">
        <v>67</v>
      </c>
      <c r="C37" s="10"/>
      <c r="D37" s="7"/>
      <c r="E37" s="7"/>
      <c r="F37" s="132"/>
      <c r="G37" s="7"/>
      <c r="H37" s="86"/>
    </row>
    <row r="38" spans="1:9" x14ac:dyDescent="0.25">
      <c r="A38" s="217"/>
      <c r="B38" s="7">
        <v>1331</v>
      </c>
      <c r="C38" s="7" t="s">
        <v>108</v>
      </c>
      <c r="D38" s="8" t="s">
        <v>109</v>
      </c>
      <c r="E38" s="7"/>
      <c r="F38" s="132">
        <v>904</v>
      </c>
      <c r="G38" s="7" t="s">
        <v>110</v>
      </c>
      <c r="H38" s="86"/>
    </row>
    <row r="39" spans="1:9" x14ac:dyDescent="0.25">
      <c r="A39" s="217"/>
      <c r="B39" s="7">
        <v>1331</v>
      </c>
      <c r="C39" s="7" t="s">
        <v>108</v>
      </c>
      <c r="D39" s="8" t="s">
        <v>111</v>
      </c>
      <c r="E39" s="7"/>
      <c r="F39" s="132">
        <v>2</v>
      </c>
      <c r="G39" s="7" t="s">
        <v>112</v>
      </c>
      <c r="H39" s="86"/>
    </row>
    <row r="40" spans="1:9" ht="45" x14ac:dyDescent="0.25">
      <c r="A40" s="217"/>
      <c r="B40" s="7">
        <v>1332</v>
      </c>
      <c r="C40" s="7" t="s">
        <v>113</v>
      </c>
      <c r="D40" s="9" t="s">
        <v>114</v>
      </c>
      <c r="E40" s="7"/>
      <c r="F40" s="132">
        <v>3</v>
      </c>
      <c r="G40" s="7" t="s">
        <v>115</v>
      </c>
      <c r="H40" s="86"/>
    </row>
    <row r="41" spans="1:9" x14ac:dyDescent="0.25">
      <c r="A41" s="217"/>
      <c r="B41" s="7">
        <v>1332</v>
      </c>
      <c r="C41" s="7" t="s">
        <v>113</v>
      </c>
      <c r="D41" s="7"/>
      <c r="E41" s="7"/>
      <c r="F41" s="132">
        <v>0</v>
      </c>
      <c r="G41" s="7"/>
      <c r="H41" s="91"/>
    </row>
    <row r="42" spans="1:9" s="5" customFormat="1" ht="15.75" x14ac:dyDescent="0.25">
      <c r="B42" s="196" t="s">
        <v>116</v>
      </c>
      <c r="C42" s="196"/>
      <c r="D42" s="196"/>
      <c r="E42" s="196"/>
      <c r="F42" s="199">
        <f>SUBTOTAL(109,Taulukko4[Hiilijalanjälki 
(A1-A3, A4, B4, C2, C3,C4)
kg CO2e ])</f>
        <v>96520</v>
      </c>
      <c r="G42" s="196"/>
      <c r="H42" s="219">
        <f>SUBTOTAL(109,Taulukko4[% -osuus 
hiilijalan-
jäljestä])</f>
        <v>0</v>
      </c>
      <c r="I42" s="220"/>
    </row>
    <row r="43" spans="1:9" s="5" customFormat="1" ht="15.75" x14ac:dyDescent="0.25">
      <c r="B43" s="196"/>
      <c r="C43" s="196"/>
      <c r="D43" s="196"/>
      <c r="E43" s="196"/>
      <c r="F43" s="199"/>
      <c r="G43" s="196"/>
      <c r="H43" s="219"/>
      <c r="I43" s="220"/>
    </row>
    <row r="44" spans="1:9" s="5" customFormat="1" ht="15.75" x14ac:dyDescent="0.25">
      <c r="B44" s="196"/>
      <c r="C44" s="196"/>
      <c r="D44" s="196"/>
      <c r="E44" s="196"/>
      <c r="F44" s="221"/>
      <c r="G44" s="196"/>
      <c r="H44" s="219"/>
      <c r="I44" s="220"/>
    </row>
    <row r="45" spans="1:9" ht="15.75" x14ac:dyDescent="0.25">
      <c r="B45" s="126" t="s">
        <v>117</v>
      </c>
      <c r="C45" s="127" t="s">
        <v>56</v>
      </c>
      <c r="D45" s="127" t="s">
        <v>57</v>
      </c>
      <c r="E45" s="127" t="s">
        <v>58</v>
      </c>
      <c r="F45" s="128" t="s">
        <v>118</v>
      </c>
      <c r="G45" s="127" t="s">
        <v>60</v>
      </c>
      <c r="H45" s="129"/>
      <c r="I45" s="220"/>
    </row>
    <row r="46" spans="1:9" ht="45" x14ac:dyDescent="0.25">
      <c r="B46" s="154" t="s">
        <v>119</v>
      </c>
      <c r="C46" s="95" t="s">
        <v>120</v>
      </c>
      <c r="D46" s="12"/>
      <c r="E46" s="12"/>
      <c r="F46" s="131">
        <v>15900</v>
      </c>
      <c r="G46" s="12" t="s">
        <v>66</v>
      </c>
      <c r="H46" s="123"/>
      <c r="I46" s="220"/>
    </row>
    <row r="47" spans="1:9" ht="15.75" x14ac:dyDescent="0.25">
      <c r="B47" s="155"/>
      <c r="C47" s="124"/>
      <c r="D47" s="124"/>
      <c r="E47" s="124"/>
      <c r="F47" s="133"/>
      <c r="G47" s="124"/>
      <c r="H47" s="125"/>
      <c r="I47" s="220"/>
    </row>
    <row r="48" spans="1:9" ht="15.75" x14ac:dyDescent="0.25">
      <c r="B48" s="126" t="s">
        <v>121</v>
      </c>
      <c r="C48" s="127" t="s">
        <v>56</v>
      </c>
      <c r="D48" s="127" t="s">
        <v>57</v>
      </c>
      <c r="E48" s="127" t="s">
        <v>58</v>
      </c>
      <c r="F48" s="128" t="s">
        <v>118</v>
      </c>
      <c r="G48" s="127" t="s">
        <v>60</v>
      </c>
      <c r="H48" s="129"/>
      <c r="I48" s="220"/>
    </row>
    <row r="49" spans="1:9" ht="15.75" x14ac:dyDescent="0.25">
      <c r="B49" s="154" t="s">
        <v>122</v>
      </c>
      <c r="C49" s="99"/>
      <c r="D49" s="12"/>
      <c r="E49" s="12"/>
      <c r="F49" s="131"/>
      <c r="G49" s="12"/>
      <c r="H49" s="123"/>
      <c r="I49" s="220"/>
    </row>
    <row r="50" spans="1:9" ht="15.75" x14ac:dyDescent="0.25">
      <c r="B50" s="155">
        <v>5111</v>
      </c>
      <c r="C50" s="124" t="s">
        <v>123</v>
      </c>
      <c r="D50" s="124" t="s">
        <v>124</v>
      </c>
      <c r="E50" s="124"/>
      <c r="F50" s="133">
        <v>1</v>
      </c>
      <c r="G50" s="124" t="s">
        <v>125</v>
      </c>
      <c r="H50" s="125"/>
      <c r="I50" s="220"/>
    </row>
    <row r="51" spans="1:9" ht="15.75" x14ac:dyDescent="0.25">
      <c r="B51" s="154">
        <v>5111</v>
      </c>
      <c r="C51" s="12" t="s">
        <v>123</v>
      </c>
      <c r="D51" s="12" t="s">
        <v>126</v>
      </c>
      <c r="E51" s="12"/>
      <c r="F51" s="131">
        <v>3</v>
      </c>
      <c r="G51" s="12" t="s">
        <v>112</v>
      </c>
      <c r="H51" s="123"/>
      <c r="I51" s="220"/>
    </row>
    <row r="52" spans="1:9" ht="15.75" x14ac:dyDescent="0.25">
      <c r="B52" s="155">
        <v>5111</v>
      </c>
      <c r="C52" s="124" t="s">
        <v>123</v>
      </c>
      <c r="D52" s="124"/>
      <c r="E52" s="124"/>
      <c r="F52" s="133"/>
      <c r="G52" s="124"/>
      <c r="H52" s="125"/>
      <c r="I52" s="220"/>
    </row>
    <row r="53" spans="1:9" ht="45" x14ac:dyDescent="0.25">
      <c r="B53" s="130" t="s">
        <v>127</v>
      </c>
      <c r="C53" s="127" t="s">
        <v>56</v>
      </c>
      <c r="D53" s="127" t="s">
        <v>57</v>
      </c>
      <c r="E53" s="127" t="s">
        <v>58</v>
      </c>
      <c r="F53" s="128" t="s">
        <v>118</v>
      </c>
      <c r="G53" s="127" t="s">
        <v>60</v>
      </c>
      <c r="H53" s="129"/>
      <c r="I53" s="220"/>
    </row>
    <row r="54" spans="1:9" ht="15.75" x14ac:dyDescent="0.25">
      <c r="B54" s="154"/>
      <c r="C54" s="95"/>
      <c r="D54" s="12"/>
      <c r="E54" s="12"/>
      <c r="F54" s="131"/>
      <c r="G54" s="12"/>
      <c r="H54" s="123"/>
      <c r="I54" s="220"/>
    </row>
    <row r="55" spans="1:9" ht="15.75" x14ac:dyDescent="0.25">
      <c r="B55" s="155"/>
      <c r="C55" s="124"/>
      <c r="D55" s="124"/>
      <c r="E55" s="124"/>
      <c r="F55" s="133"/>
      <c r="G55" s="124"/>
      <c r="H55" s="125"/>
      <c r="I55" s="220"/>
    </row>
    <row r="56" spans="1:9" s="5" customFormat="1" ht="15.75" x14ac:dyDescent="0.25">
      <c r="B56" s="196"/>
      <c r="F56" s="222"/>
      <c r="I56" s="220"/>
    </row>
    <row r="57" spans="1:9" s="5" customFormat="1" ht="15.75" x14ac:dyDescent="0.25">
      <c r="B57" s="196"/>
      <c r="I57" s="220"/>
    </row>
    <row r="58" spans="1:9" s="5" customFormat="1" x14ac:dyDescent="0.25">
      <c r="B58" s="215" t="s">
        <v>128</v>
      </c>
    </row>
    <row r="59" spans="1:9" ht="60" x14ac:dyDescent="0.25">
      <c r="B59" s="176" t="s">
        <v>129</v>
      </c>
      <c r="C59" s="177" t="s">
        <v>130</v>
      </c>
      <c r="D59" s="178" t="s">
        <v>131</v>
      </c>
      <c r="E59" s="178" t="s">
        <v>132</v>
      </c>
      <c r="F59" s="179" t="s">
        <v>133</v>
      </c>
      <c r="G59" s="178" t="s">
        <v>134</v>
      </c>
      <c r="H59" s="178" t="s">
        <v>135</v>
      </c>
      <c r="I59" s="220"/>
    </row>
    <row r="60" spans="1:9" ht="45" x14ac:dyDescent="0.25">
      <c r="B60" s="154" t="s">
        <v>136</v>
      </c>
      <c r="C60" s="95" t="s">
        <v>137</v>
      </c>
      <c r="D60" s="131">
        <v>167700</v>
      </c>
      <c r="E60" s="131">
        <v>0</v>
      </c>
      <c r="F60" s="131">
        <v>6150</v>
      </c>
      <c r="G60" s="131">
        <f>SUM(D60:F60)</f>
        <v>173850</v>
      </c>
      <c r="H60" s="134"/>
    </row>
    <row r="61" spans="1:9" ht="75" x14ac:dyDescent="0.25">
      <c r="A61" s="217"/>
      <c r="B61" s="155" t="s">
        <v>138</v>
      </c>
      <c r="C61" s="96" t="s">
        <v>139</v>
      </c>
      <c r="D61" s="133">
        <v>90330</v>
      </c>
      <c r="E61" s="133">
        <v>0</v>
      </c>
      <c r="F61" s="133">
        <v>6150</v>
      </c>
      <c r="G61" s="133">
        <f>SUM(D61:F61)</f>
        <v>96480</v>
      </c>
      <c r="H61" s="135">
        <f>(G61-G60)/G60</f>
        <v>-0.44503882657463328</v>
      </c>
    </row>
    <row r="62" spans="1:9" x14ac:dyDescent="0.25">
      <c r="A62" s="217"/>
      <c r="B62" s="154" t="s">
        <v>140</v>
      </c>
      <c r="C62" s="97" t="s">
        <v>141</v>
      </c>
      <c r="D62" s="131">
        <v>73830</v>
      </c>
      <c r="E62" s="131">
        <v>0</v>
      </c>
      <c r="F62" s="131">
        <v>6150</v>
      </c>
      <c r="G62" s="131">
        <f>SUM(D62:F62)</f>
        <v>79980</v>
      </c>
      <c r="H62" s="136">
        <f>(G62-G60)/G60</f>
        <v>-0.5399482312338223</v>
      </c>
    </row>
    <row r="63" spans="1:9" s="5" customFormat="1" ht="344.25" customHeight="1" x14ac:dyDescent="0.25">
      <c r="A63" s="217"/>
      <c r="B63" s="196"/>
    </row>
    <row r="64" spans="1:9" x14ac:dyDescent="0.25"/>
    <row r="65" spans="8:8" x14ac:dyDescent="0.25"/>
    <row r="66" spans="8:8" x14ac:dyDescent="0.25"/>
    <row r="67" spans="8:8" x14ac:dyDescent="0.25"/>
    <row r="68" spans="8:8" x14ac:dyDescent="0.25"/>
    <row r="69" spans="8:8" x14ac:dyDescent="0.25"/>
    <row r="70" spans="8:8" x14ac:dyDescent="0.25"/>
    <row r="71" spans="8:8" x14ac:dyDescent="0.25"/>
    <row r="72" spans="8:8" x14ac:dyDescent="0.25"/>
    <row r="73" spans="8:8" x14ac:dyDescent="0.25"/>
    <row r="74" spans="8:8" x14ac:dyDescent="0.25"/>
    <row r="75" spans="8:8" x14ac:dyDescent="0.25">
      <c r="H75" s="6"/>
    </row>
    <row r="76" spans="8:8" x14ac:dyDescent="0.25">
      <c r="H76" s="6"/>
    </row>
    <row r="77" spans="8:8" x14ac:dyDescent="0.25">
      <c r="H77" s="6"/>
    </row>
    <row r="78" spans="8:8" x14ac:dyDescent="0.25">
      <c r="H78" s="6"/>
    </row>
    <row r="79" spans="8:8" x14ac:dyDescent="0.25">
      <c r="H79" s="6"/>
    </row>
    <row r="80" spans="8:8" x14ac:dyDescent="0.25">
      <c r="H80" s="6"/>
    </row>
    <row r="81" spans="8:8" x14ac:dyDescent="0.25">
      <c r="H81" s="6"/>
    </row>
    <row r="82" spans="8:8" x14ac:dyDescent="0.25">
      <c r="H82" s="6"/>
    </row>
    <row r="83" spans="8:8" x14ac:dyDescent="0.25">
      <c r="H83" s="6"/>
    </row>
    <row r="84" spans="8:8" x14ac:dyDescent="0.25">
      <c r="H84" s="6"/>
    </row>
    <row r="85" spans="8:8" x14ac:dyDescent="0.25">
      <c r="H85" s="6"/>
    </row>
    <row r="86" spans="8:8" x14ac:dyDescent="0.25">
      <c r="H86" s="6"/>
    </row>
    <row r="87" spans="8:8" x14ac:dyDescent="0.25">
      <c r="H87" s="6"/>
    </row>
    <row r="88" spans="8:8" x14ac:dyDescent="0.25">
      <c r="H88" s="6"/>
    </row>
    <row r="89" spans="8:8" x14ac:dyDescent="0.25">
      <c r="H89" s="6"/>
    </row>
    <row r="90" spans="8:8" x14ac:dyDescent="0.25">
      <c r="H90" s="6"/>
    </row>
    <row r="91" spans="8:8" x14ac:dyDescent="0.25">
      <c r="H91" s="6"/>
    </row>
    <row r="92" spans="8:8" x14ac:dyDescent="0.25">
      <c r="H92" s="6"/>
    </row>
    <row r="93" spans="8:8" x14ac:dyDescent="0.25">
      <c r="H93" s="6"/>
    </row>
    <row r="94" spans="8:8" x14ac:dyDescent="0.25"/>
  </sheetData>
  <phoneticPr fontId="33" type="noConversion"/>
  <pageMargins left="0.7" right="0.7" top="0.75" bottom="0.75" header="0.3" footer="0.3"/>
  <pageSetup scale="66" orientation="landscape" r:id="rId1"/>
  <rowBreaks count="1" manualBreakCount="1">
    <brk id="41" max="16383" man="1"/>
  </rowBreaks>
  <colBreaks count="1" manualBreakCount="1">
    <brk id="8" max="1048575" man="1"/>
  </colBreaks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BF52AEC-CC2A-42B4-B96D-310714DCB59E}">
          <x14:formula1>
            <xm:f>'Perustiedot ja Laskentamuistio'!$D$116:$D$121</xm:f>
          </x14:formula1>
          <xm:sqref>G38:G41 G55 G50:G52 G47</xm:sqref>
        </x14:dataValidation>
        <x14:dataValidation type="list" allowBlank="1" showInputMessage="1" showErrorMessage="1" xr:uid="{063348EB-7CC6-4394-93E5-A7A8A79EE24A}">
          <x14:formula1>
            <xm:f>'Perustiedot ja Laskentamuistio'!#REF!</xm:f>
          </x14:formula1>
          <xm:sqref>G6:G25 G27:G35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281C2-5063-4D3C-9F6A-72B07489DFF5}">
  <sheetPr>
    <pageSetUpPr fitToPage="1"/>
  </sheetPr>
  <dimension ref="A1:J76"/>
  <sheetViews>
    <sheetView topLeftCell="B2" zoomScaleNormal="100" zoomScalePageLayoutView="50" workbookViewId="0">
      <selection activeCell="D6" sqref="D6"/>
    </sheetView>
  </sheetViews>
  <sheetFormatPr defaultRowHeight="15" customHeight="1" x14ac:dyDescent="0.25"/>
  <cols>
    <col min="1" max="1" width="8.85546875" customWidth="1"/>
    <col min="2" max="2" width="7.28515625" customWidth="1"/>
    <col min="3" max="3" width="27" bestFit="1" customWidth="1"/>
    <col min="4" max="4" width="19" customWidth="1"/>
    <col min="5" max="7" width="30.7109375" customWidth="1"/>
    <col min="8" max="8" width="7.140625" customWidth="1"/>
    <col min="9" max="9" width="10" customWidth="1"/>
    <col min="10" max="10" width="64.28515625" style="5" customWidth="1"/>
  </cols>
  <sheetData>
    <row r="1" spans="1:9" hidden="1" x14ac:dyDescent="0.25"/>
    <row r="2" spans="1:9" ht="47.25" customHeight="1" x14ac:dyDescent="0.25">
      <c r="A2" s="180"/>
      <c r="B2" s="180"/>
      <c r="C2" s="180"/>
      <c r="D2" s="180"/>
      <c r="E2" s="180"/>
      <c r="F2" s="180"/>
      <c r="G2" s="180"/>
      <c r="H2" s="180"/>
      <c r="I2" s="180"/>
    </row>
    <row r="3" spans="1:9" ht="23.25" x14ac:dyDescent="0.35">
      <c r="A3" s="180"/>
      <c r="B3" s="5"/>
      <c r="C3" s="193" t="s">
        <v>269</v>
      </c>
      <c r="D3" s="5"/>
      <c r="E3" s="5"/>
      <c r="F3" s="5"/>
      <c r="G3" s="5"/>
      <c r="H3" s="5"/>
      <c r="I3" s="180"/>
    </row>
    <row r="4" spans="1:9" ht="45.75" customHeight="1" x14ac:dyDescent="0.25">
      <c r="A4" s="180"/>
      <c r="B4" s="5"/>
      <c r="C4" s="5"/>
      <c r="D4" s="5"/>
      <c r="E4" s="5"/>
      <c r="F4" s="5"/>
      <c r="G4" s="5"/>
      <c r="H4" s="5"/>
      <c r="I4" s="180"/>
    </row>
    <row r="5" spans="1:9" x14ac:dyDescent="0.25">
      <c r="A5" s="180"/>
      <c r="B5" s="5"/>
      <c r="C5" s="181" t="s">
        <v>56</v>
      </c>
      <c r="D5" s="181" t="s">
        <v>142</v>
      </c>
      <c r="E5" s="5"/>
      <c r="F5" s="5"/>
      <c r="G5" s="5"/>
      <c r="H5" s="5"/>
      <c r="I5" s="180"/>
    </row>
    <row r="6" spans="1:9" x14ac:dyDescent="0.25">
      <c r="A6" s="180"/>
      <c r="B6" s="5"/>
      <c r="C6" s="194" t="s">
        <v>64</v>
      </c>
      <c r="D6" s="195">
        <f>'Laskelma ja sen yksityiskohdat'!F6</f>
        <v>0</v>
      </c>
      <c r="E6" s="5"/>
      <c r="F6" s="5"/>
      <c r="G6" s="5"/>
      <c r="H6" s="5"/>
      <c r="I6" s="180"/>
    </row>
    <row r="7" spans="1:9" x14ac:dyDescent="0.25">
      <c r="A7" s="180"/>
      <c r="B7" s="5"/>
      <c r="C7" s="194" t="s">
        <v>68</v>
      </c>
      <c r="D7" s="195">
        <f>'Laskelma ja sen yksityiskohdat'!F8</f>
        <v>31425</v>
      </c>
      <c r="E7" s="5"/>
      <c r="F7" s="5"/>
      <c r="G7" s="5"/>
      <c r="H7" s="5"/>
      <c r="I7" s="180"/>
    </row>
    <row r="8" spans="1:9" x14ac:dyDescent="0.25">
      <c r="A8" s="180"/>
      <c r="B8" s="5"/>
      <c r="C8" s="194" t="s">
        <v>70</v>
      </c>
      <c r="D8" s="195">
        <f>'Laskelma ja sen yksityiskohdat'!F9</f>
        <v>0</v>
      </c>
      <c r="E8" s="5"/>
      <c r="F8" s="5"/>
      <c r="G8" s="5"/>
      <c r="H8" s="5"/>
      <c r="I8" s="180"/>
    </row>
    <row r="9" spans="1:9" x14ac:dyDescent="0.25">
      <c r="A9" s="180"/>
      <c r="B9" s="5"/>
      <c r="C9" s="194" t="s">
        <v>71</v>
      </c>
      <c r="D9" s="195">
        <f>'Laskelma ja sen yksityiskohdat'!F10</f>
        <v>4</v>
      </c>
      <c r="E9" s="5"/>
      <c r="F9" s="5"/>
      <c r="G9" s="5"/>
      <c r="H9" s="5"/>
      <c r="I9" s="180"/>
    </row>
    <row r="10" spans="1:9" x14ac:dyDescent="0.25">
      <c r="A10" s="180"/>
      <c r="B10" s="5"/>
      <c r="C10" s="194" t="s">
        <v>73</v>
      </c>
      <c r="D10" s="195">
        <f>'Laskelma ja sen yksityiskohdat'!F11</f>
        <v>1293</v>
      </c>
      <c r="E10" s="5"/>
      <c r="F10" s="5"/>
      <c r="G10" s="5"/>
      <c r="H10" s="5"/>
      <c r="I10" s="180"/>
    </row>
    <row r="11" spans="1:9" x14ac:dyDescent="0.25">
      <c r="A11" s="180"/>
      <c r="B11" s="5"/>
      <c r="C11" s="194" t="s">
        <v>75</v>
      </c>
      <c r="D11" s="195">
        <f>'Laskelma ja sen yksityiskohdat'!F12</f>
        <v>0</v>
      </c>
      <c r="E11" s="5"/>
      <c r="F11" s="5"/>
      <c r="G11" s="5"/>
      <c r="H11" s="5"/>
      <c r="I11" s="180"/>
    </row>
    <row r="12" spans="1:9" x14ac:dyDescent="0.25">
      <c r="A12" s="180"/>
      <c r="B12" s="5"/>
      <c r="C12" s="194" t="s">
        <v>76</v>
      </c>
      <c r="D12" s="195">
        <f>'Laskelma ja sen yksityiskohdat'!F13</f>
        <v>0</v>
      </c>
      <c r="E12" s="5"/>
      <c r="F12" s="5"/>
      <c r="G12" s="5"/>
      <c r="H12" s="5"/>
      <c r="I12" s="180"/>
    </row>
    <row r="13" spans="1:9" x14ac:dyDescent="0.25">
      <c r="A13" s="180"/>
      <c r="B13" s="5"/>
      <c r="C13" s="194" t="s">
        <v>77</v>
      </c>
      <c r="D13" s="195">
        <f>'Laskelma ja sen yksityiskohdat'!F14</f>
        <v>0</v>
      </c>
      <c r="E13" s="5"/>
      <c r="F13" s="5"/>
      <c r="G13" s="5"/>
      <c r="H13" s="5"/>
      <c r="I13" s="180"/>
    </row>
    <row r="14" spans="1:9" x14ac:dyDescent="0.25">
      <c r="A14" s="180"/>
      <c r="B14" s="5"/>
      <c r="C14" s="194" t="s">
        <v>78</v>
      </c>
      <c r="D14" s="195">
        <f>'Laskelma ja sen yksityiskohdat'!F15</f>
        <v>0</v>
      </c>
      <c r="E14" s="5"/>
      <c r="F14" s="5"/>
      <c r="G14" s="5"/>
      <c r="H14" s="5"/>
      <c r="I14" s="180"/>
    </row>
    <row r="15" spans="1:9" x14ac:dyDescent="0.25">
      <c r="A15" s="180"/>
      <c r="B15" s="5"/>
      <c r="C15" s="194" t="s">
        <v>79</v>
      </c>
      <c r="D15" s="195">
        <f>'Laskelma ja sen yksityiskohdat'!F16</f>
        <v>25273</v>
      </c>
      <c r="E15" s="5"/>
      <c r="F15" s="5"/>
      <c r="G15" s="5"/>
      <c r="H15" s="5"/>
      <c r="I15" s="180"/>
    </row>
    <row r="16" spans="1:9" x14ac:dyDescent="0.25">
      <c r="A16" s="180"/>
      <c r="B16" s="5"/>
      <c r="C16" s="194" t="s">
        <v>81</v>
      </c>
      <c r="D16" s="195">
        <f>'Laskelma ja sen yksityiskohdat'!F17</f>
        <v>4087</v>
      </c>
      <c r="E16" s="5"/>
      <c r="F16" s="5"/>
      <c r="G16" s="5"/>
      <c r="H16" s="5"/>
      <c r="I16" s="180"/>
    </row>
    <row r="17" spans="1:9" x14ac:dyDescent="0.25">
      <c r="A17" s="180"/>
      <c r="B17" s="5"/>
      <c r="C17" s="194" t="s">
        <v>83</v>
      </c>
      <c r="D17" s="195">
        <f>'Laskelma ja sen yksityiskohdat'!F18</f>
        <v>0</v>
      </c>
      <c r="E17" s="5"/>
      <c r="F17" s="5"/>
      <c r="G17" s="5"/>
      <c r="H17" s="5"/>
      <c r="I17" s="180"/>
    </row>
    <row r="18" spans="1:9" x14ac:dyDescent="0.25">
      <c r="A18" s="180"/>
      <c r="B18" s="5"/>
      <c r="C18" s="194" t="s">
        <v>85</v>
      </c>
      <c r="D18" s="195">
        <f>'Laskelma ja sen yksityiskohdat'!F19</f>
        <v>0</v>
      </c>
      <c r="E18" s="5"/>
      <c r="F18" s="5"/>
      <c r="G18" s="5"/>
      <c r="H18" s="5"/>
      <c r="I18" s="180"/>
    </row>
    <row r="19" spans="1:9" x14ac:dyDescent="0.25">
      <c r="A19" s="180"/>
      <c r="B19" s="5"/>
      <c r="C19" s="194" t="s">
        <v>86</v>
      </c>
      <c r="D19" s="195">
        <f>'Laskelma ja sen yksityiskohdat'!F20</f>
        <v>1189</v>
      </c>
      <c r="E19" s="5"/>
      <c r="F19" s="5"/>
      <c r="G19" s="5"/>
      <c r="H19" s="5"/>
      <c r="I19" s="180"/>
    </row>
    <row r="20" spans="1:9" x14ac:dyDescent="0.25">
      <c r="A20" s="180"/>
      <c r="B20" s="5"/>
      <c r="C20" s="194" t="s">
        <v>87</v>
      </c>
      <c r="D20" s="195">
        <f>'Laskelma ja sen yksityiskohdat'!F21</f>
        <v>0</v>
      </c>
      <c r="E20" s="5"/>
      <c r="F20" s="5"/>
      <c r="G20" s="5"/>
      <c r="H20" s="5"/>
      <c r="I20" s="180"/>
    </row>
    <row r="21" spans="1:9" x14ac:dyDescent="0.25">
      <c r="A21" s="180"/>
      <c r="B21" s="5"/>
      <c r="C21" s="194" t="s">
        <v>89</v>
      </c>
      <c r="D21" s="195">
        <f>'Laskelma ja sen yksityiskohdat'!F22</f>
        <v>0</v>
      </c>
      <c r="E21" s="5"/>
      <c r="F21" s="5"/>
      <c r="G21" s="5"/>
      <c r="H21" s="5"/>
      <c r="I21" s="180"/>
    </row>
    <row r="22" spans="1:9" x14ac:dyDescent="0.25">
      <c r="A22" s="180"/>
      <c r="B22" s="5"/>
      <c r="C22" s="194" t="s">
        <v>91</v>
      </c>
      <c r="D22" s="195">
        <f>'Laskelma ja sen yksityiskohdat'!F23</f>
        <v>0</v>
      </c>
      <c r="E22" s="5"/>
      <c r="F22" s="5"/>
      <c r="G22" s="5"/>
      <c r="H22" s="5"/>
      <c r="I22" s="180"/>
    </row>
    <row r="23" spans="1:9" x14ac:dyDescent="0.25">
      <c r="A23" s="180"/>
      <c r="B23" s="5"/>
      <c r="C23" s="194" t="s">
        <v>92</v>
      </c>
      <c r="D23" s="195">
        <f>'Laskelma ja sen yksityiskohdat'!F24</f>
        <v>0</v>
      </c>
      <c r="E23" s="5"/>
      <c r="F23" s="5"/>
      <c r="G23" s="5"/>
      <c r="H23" s="5"/>
      <c r="I23" s="180"/>
    </row>
    <row r="24" spans="1:9" x14ac:dyDescent="0.25">
      <c r="A24" s="180"/>
      <c r="B24" s="5"/>
      <c r="C24" s="194" t="s">
        <v>93</v>
      </c>
      <c r="D24" s="195">
        <f>'Laskelma ja sen yksityiskohdat'!F25</f>
        <v>0</v>
      </c>
      <c r="E24" s="5"/>
      <c r="F24" s="5"/>
      <c r="G24" s="5"/>
      <c r="H24" s="5"/>
      <c r="I24" s="180"/>
    </row>
    <row r="25" spans="1:9" x14ac:dyDescent="0.25">
      <c r="A25" s="180"/>
      <c r="B25" s="5"/>
      <c r="C25" s="196" t="s">
        <v>96</v>
      </c>
      <c r="D25" s="195">
        <f>'Laskelma ja sen yksityiskohdat'!F27</f>
        <v>313</v>
      </c>
      <c r="E25" s="5"/>
      <c r="F25" s="5"/>
      <c r="G25" s="5"/>
      <c r="H25" s="5"/>
      <c r="I25" s="180"/>
    </row>
    <row r="26" spans="1:9" x14ac:dyDescent="0.25">
      <c r="A26" s="180"/>
      <c r="B26" s="5"/>
      <c r="C26" s="196" t="s">
        <v>97</v>
      </c>
      <c r="D26" s="195">
        <f>'Laskelma ja sen yksityiskohdat'!F28</f>
        <v>417</v>
      </c>
      <c r="E26" s="5"/>
      <c r="F26" s="5"/>
      <c r="G26" s="5"/>
      <c r="H26" s="5"/>
      <c r="I26" s="180"/>
    </row>
    <row r="27" spans="1:9" x14ac:dyDescent="0.25">
      <c r="A27" s="180"/>
      <c r="B27" s="5"/>
      <c r="C27" s="196" t="s">
        <v>99</v>
      </c>
      <c r="D27" s="195">
        <f>'Laskelma ja sen yksityiskohdat'!F29</f>
        <v>10</v>
      </c>
      <c r="E27" s="5"/>
      <c r="F27" s="5"/>
      <c r="G27" s="5"/>
      <c r="H27" s="5"/>
      <c r="I27" s="180"/>
    </row>
    <row r="28" spans="1:9" x14ac:dyDescent="0.25">
      <c r="A28" s="180"/>
      <c r="B28" s="5"/>
      <c r="C28" s="197" t="s">
        <v>100</v>
      </c>
      <c r="D28" s="195">
        <f>'Laskelma ja sen yksityiskohdat'!F30</f>
        <v>19446</v>
      </c>
      <c r="E28" s="5"/>
      <c r="F28" s="5"/>
      <c r="G28" s="5"/>
      <c r="H28" s="5"/>
      <c r="I28" s="180"/>
    </row>
    <row r="29" spans="1:9" x14ac:dyDescent="0.25">
      <c r="A29" s="180"/>
      <c r="B29" s="5"/>
      <c r="C29" s="197" t="s">
        <v>102</v>
      </c>
      <c r="D29" s="195">
        <f>'Laskelma ja sen yksityiskohdat'!F31</f>
        <v>12154</v>
      </c>
      <c r="E29" s="5"/>
      <c r="F29" s="5"/>
      <c r="G29" s="5"/>
      <c r="H29" s="5"/>
      <c r="I29" s="180"/>
    </row>
    <row r="30" spans="1:9" x14ac:dyDescent="0.25">
      <c r="A30" s="180"/>
      <c r="B30" s="5"/>
      <c r="C30" s="197" t="s">
        <v>104</v>
      </c>
      <c r="D30" s="195">
        <f>'Laskelma ja sen yksityiskohdat'!F32</f>
        <v>0</v>
      </c>
      <c r="E30" s="5"/>
      <c r="F30" s="5"/>
      <c r="G30" s="5"/>
      <c r="H30" s="5"/>
      <c r="I30" s="180"/>
    </row>
    <row r="31" spans="1:9" x14ac:dyDescent="0.25">
      <c r="A31" s="180"/>
      <c r="B31" s="5"/>
      <c r="C31" s="198" t="s">
        <v>105</v>
      </c>
      <c r="D31" s="195">
        <f>'Laskelma ja sen yksityiskohdat'!F33</f>
        <v>0</v>
      </c>
      <c r="E31" s="5"/>
      <c r="F31" s="5"/>
      <c r="G31" s="5"/>
      <c r="H31" s="5"/>
      <c r="I31" s="180"/>
    </row>
    <row r="32" spans="1:9" x14ac:dyDescent="0.25">
      <c r="A32" s="180"/>
      <c r="B32" s="5"/>
      <c r="C32" s="198" t="s">
        <v>106</v>
      </c>
      <c r="D32" s="195">
        <f>'Laskelma ja sen yksityiskohdat'!F34</f>
        <v>0</v>
      </c>
      <c r="E32" s="5"/>
      <c r="F32" s="5"/>
      <c r="G32" s="5"/>
      <c r="H32" s="5"/>
      <c r="I32" s="180"/>
    </row>
    <row r="33" spans="1:9" x14ac:dyDescent="0.25">
      <c r="A33" s="180"/>
      <c r="B33" s="5"/>
      <c r="C33" s="196" t="s">
        <v>108</v>
      </c>
      <c r="D33" s="195">
        <f>SUM('Laskelma ja sen yksityiskohdat'!F38:F39)</f>
        <v>906</v>
      </c>
      <c r="E33" s="5"/>
      <c r="F33" s="5"/>
      <c r="G33" s="5"/>
      <c r="H33" s="5"/>
      <c r="I33" s="180"/>
    </row>
    <row r="34" spans="1:9" x14ac:dyDescent="0.25">
      <c r="A34" s="180"/>
      <c r="B34" s="5"/>
      <c r="C34" s="196" t="s">
        <v>113</v>
      </c>
      <c r="D34" s="195">
        <f>SUM('Laskelma ja sen yksityiskohdat'!F40:F41)</f>
        <v>3</v>
      </c>
      <c r="E34" s="5"/>
      <c r="F34" s="5"/>
      <c r="G34" s="5"/>
      <c r="H34" s="5"/>
      <c r="I34" s="180"/>
    </row>
    <row r="35" spans="1:9" x14ac:dyDescent="0.25">
      <c r="A35" s="180"/>
      <c r="B35" s="5"/>
      <c r="C35" s="5" t="s">
        <v>22</v>
      </c>
      <c r="D35" s="199">
        <f>SUM(Table2[kg CO2e])</f>
        <v>96520</v>
      </c>
      <c r="E35" s="5"/>
      <c r="F35" s="5"/>
      <c r="G35" s="5"/>
      <c r="H35" s="5"/>
      <c r="I35" s="180"/>
    </row>
    <row r="36" spans="1:9" ht="60.75" customHeight="1" x14ac:dyDescent="0.25">
      <c r="A36" s="180"/>
      <c r="B36" s="5"/>
      <c r="C36" s="5"/>
      <c r="D36" s="200"/>
      <c r="E36" s="5"/>
      <c r="F36" s="5"/>
      <c r="G36" s="5"/>
      <c r="H36" s="5"/>
      <c r="I36" s="180"/>
    </row>
    <row r="37" spans="1:9" ht="67.5" customHeight="1" x14ac:dyDescent="0.25">
      <c r="A37" s="180"/>
      <c r="B37" s="5"/>
      <c r="C37" s="229" t="s">
        <v>129</v>
      </c>
      <c r="D37" s="230"/>
      <c r="E37" s="178" t="s">
        <v>131</v>
      </c>
      <c r="F37" s="178" t="s">
        <v>132</v>
      </c>
      <c r="G37" s="178" t="s">
        <v>133</v>
      </c>
      <c r="H37" s="5"/>
      <c r="I37" s="180"/>
    </row>
    <row r="38" spans="1:9" x14ac:dyDescent="0.25">
      <c r="A38" s="180"/>
      <c r="B38" s="5"/>
      <c r="C38" s="231" t="str">
        <f>'Laskelma ja sen yksityiskohdat'!B60</f>
        <v>BAU</v>
      </c>
      <c r="D38" s="231"/>
      <c r="E38" s="195">
        <f>'Laskelma ja sen yksityiskohdat'!D60</f>
        <v>167700</v>
      </c>
      <c r="F38" s="195">
        <f>'Laskelma ja sen yksityiskohdat'!E60</f>
        <v>0</v>
      </c>
      <c r="G38" s="195">
        <f>'Laskelma ja sen yksityiskohdat'!F60</f>
        <v>6150</v>
      </c>
      <c r="H38" s="5"/>
      <c r="I38" s="180"/>
    </row>
    <row r="39" spans="1:9" x14ac:dyDescent="0.25">
      <c r="A39" s="180"/>
      <c r="B39" s="5"/>
      <c r="C39" s="232" t="str">
        <f>'Laskelma ja sen yksityiskohdat'!B61</f>
        <v>Suunnittelu</v>
      </c>
      <c r="D39" s="232"/>
      <c r="E39" s="201">
        <f>'Laskelma ja sen yksityiskohdat'!D61</f>
        <v>90330</v>
      </c>
      <c r="F39" s="201">
        <f>'Laskelma ja sen yksityiskohdat'!E61</f>
        <v>0</v>
      </c>
      <c r="G39" s="201">
        <f>'Laskelma ja sen yksityiskohdat'!F61</f>
        <v>6150</v>
      </c>
      <c r="H39" s="5"/>
      <c r="I39" s="180"/>
    </row>
    <row r="40" spans="1:9" x14ac:dyDescent="0.25">
      <c r="A40" s="180"/>
      <c r="B40" s="5"/>
      <c r="C40" s="231" t="str">
        <f>'Laskelma ja sen yksityiskohdat'!B62</f>
        <v>Vähähiilinen</v>
      </c>
      <c r="D40" s="231"/>
      <c r="E40" s="195">
        <f>'Laskelma ja sen yksityiskohdat'!D62</f>
        <v>73830</v>
      </c>
      <c r="F40" s="195">
        <f>'Laskelma ja sen yksityiskohdat'!E62</f>
        <v>0</v>
      </c>
      <c r="G40" s="195">
        <f>'Laskelma ja sen yksityiskohdat'!F62</f>
        <v>6150</v>
      </c>
      <c r="H40" s="5"/>
      <c r="I40" s="180"/>
    </row>
    <row r="41" spans="1:9" x14ac:dyDescent="0.25">
      <c r="A41" s="180"/>
      <c r="B41" s="5"/>
      <c r="C41" s="5"/>
      <c r="D41" s="5"/>
      <c r="E41" s="5"/>
      <c r="F41" s="5"/>
      <c r="G41" s="5"/>
      <c r="H41" s="5"/>
      <c r="I41" s="180"/>
    </row>
    <row r="42" spans="1:9" x14ac:dyDescent="0.25">
      <c r="A42" s="180"/>
      <c r="B42" s="5"/>
      <c r="C42" s="5"/>
      <c r="D42" s="5"/>
      <c r="E42" s="5"/>
      <c r="F42" s="5"/>
      <c r="G42" s="5"/>
      <c r="H42" s="5"/>
      <c r="I42" s="180"/>
    </row>
    <row r="43" spans="1:9" x14ac:dyDescent="0.25">
      <c r="A43" s="180"/>
      <c r="B43" s="5"/>
      <c r="C43" s="5"/>
      <c r="D43" s="5"/>
      <c r="E43" s="5"/>
      <c r="F43" s="5"/>
      <c r="G43" s="5"/>
      <c r="H43" s="5"/>
      <c r="I43" s="180"/>
    </row>
    <row r="44" spans="1:9" x14ac:dyDescent="0.25">
      <c r="A44" s="180"/>
      <c r="B44" s="5"/>
      <c r="C44" s="5"/>
      <c r="D44" s="5"/>
      <c r="E44" s="5"/>
      <c r="F44" s="5"/>
      <c r="G44" s="5"/>
      <c r="H44" s="5"/>
      <c r="I44" s="180"/>
    </row>
    <row r="45" spans="1:9" x14ac:dyDescent="0.25">
      <c r="A45" s="180"/>
      <c r="B45" s="5"/>
      <c r="C45" s="5"/>
      <c r="D45" s="5"/>
      <c r="E45" s="5"/>
      <c r="F45" s="5"/>
      <c r="G45" s="5"/>
      <c r="H45" s="5"/>
      <c r="I45" s="180"/>
    </row>
    <row r="46" spans="1:9" x14ac:dyDescent="0.25">
      <c r="A46" s="180"/>
      <c r="B46" s="5"/>
      <c r="C46" s="5"/>
      <c r="D46" s="5"/>
      <c r="E46" s="5"/>
      <c r="F46" s="5"/>
      <c r="G46" s="5"/>
      <c r="H46" s="5"/>
      <c r="I46" s="180"/>
    </row>
    <row r="47" spans="1:9" x14ac:dyDescent="0.25">
      <c r="A47" s="180"/>
      <c r="B47" s="5"/>
      <c r="C47" s="5"/>
      <c r="D47" s="5"/>
      <c r="E47" s="5"/>
      <c r="F47" s="5"/>
      <c r="G47" s="5"/>
      <c r="H47" s="5"/>
      <c r="I47" s="180"/>
    </row>
    <row r="48" spans="1:9" x14ac:dyDescent="0.25">
      <c r="A48" s="180"/>
      <c r="B48" s="5"/>
      <c r="C48" s="5"/>
      <c r="D48" s="5"/>
      <c r="E48" s="5"/>
      <c r="F48" s="5"/>
      <c r="G48" s="5"/>
      <c r="H48" s="5"/>
      <c r="I48" s="180"/>
    </row>
    <row r="49" spans="1:9" x14ac:dyDescent="0.25">
      <c r="A49" s="180"/>
      <c r="B49" s="5"/>
      <c r="C49" s="5"/>
      <c r="D49" s="5"/>
      <c r="E49" s="5"/>
      <c r="F49" s="5"/>
      <c r="G49" s="5"/>
      <c r="H49" s="5"/>
      <c r="I49" s="180"/>
    </row>
    <row r="50" spans="1:9" ht="15" customHeight="1" x14ac:dyDescent="0.25">
      <c r="A50" s="180"/>
      <c r="B50" s="5"/>
      <c r="C50" s="5"/>
      <c r="D50" s="5"/>
      <c r="E50" s="5"/>
      <c r="F50" s="5"/>
      <c r="G50" s="5"/>
      <c r="H50" s="5"/>
      <c r="I50" s="180"/>
    </row>
    <row r="51" spans="1:9" ht="15" customHeight="1" x14ac:dyDescent="0.25">
      <c r="A51" s="180"/>
      <c r="B51" s="5"/>
      <c r="C51" s="5"/>
      <c r="D51" s="5"/>
      <c r="E51" s="5"/>
      <c r="F51" s="5"/>
      <c r="G51" s="5"/>
      <c r="H51" s="5"/>
      <c r="I51" s="180"/>
    </row>
    <row r="52" spans="1:9" ht="15" customHeight="1" x14ac:dyDescent="0.25">
      <c r="A52" s="180"/>
      <c r="B52" s="5"/>
      <c r="C52" s="5"/>
      <c r="D52" s="5"/>
      <c r="E52" s="5"/>
      <c r="F52" s="5"/>
      <c r="G52" s="5"/>
      <c r="H52" s="5"/>
      <c r="I52" s="180"/>
    </row>
    <row r="53" spans="1:9" ht="15" customHeight="1" x14ac:dyDescent="0.25">
      <c r="A53" s="180"/>
      <c r="B53" s="5"/>
      <c r="C53" s="5"/>
      <c r="D53" s="5"/>
      <c r="E53" s="5"/>
      <c r="F53" s="5"/>
      <c r="G53" s="5"/>
      <c r="H53" s="5"/>
      <c r="I53" s="180"/>
    </row>
    <row r="54" spans="1:9" ht="15" customHeight="1" x14ac:dyDescent="0.25">
      <c r="A54" s="180"/>
      <c r="B54" s="5"/>
      <c r="C54" s="5"/>
      <c r="D54" s="5"/>
      <c r="E54" s="5"/>
      <c r="F54" s="5"/>
      <c r="G54" s="5"/>
      <c r="H54" s="5"/>
      <c r="I54" s="180"/>
    </row>
    <row r="55" spans="1:9" ht="15" customHeight="1" x14ac:dyDescent="0.25">
      <c r="A55" s="180"/>
      <c r="B55" s="5"/>
      <c r="C55" s="5"/>
      <c r="D55" s="5"/>
      <c r="E55" s="5"/>
      <c r="F55" s="5"/>
      <c r="G55" s="5"/>
      <c r="H55" s="5"/>
      <c r="I55" s="180"/>
    </row>
    <row r="56" spans="1:9" ht="15" customHeight="1" x14ac:dyDescent="0.25">
      <c r="A56" s="180"/>
      <c r="B56" s="5"/>
      <c r="C56" s="5"/>
      <c r="D56" s="5"/>
      <c r="E56" s="5"/>
      <c r="F56" s="5"/>
      <c r="G56" s="5"/>
      <c r="H56" s="5"/>
      <c r="I56" s="180"/>
    </row>
    <row r="57" spans="1:9" ht="15" customHeight="1" x14ac:dyDescent="0.25">
      <c r="A57" s="180"/>
      <c r="B57" s="5"/>
      <c r="C57" s="5"/>
      <c r="D57" s="5"/>
      <c r="E57" s="5"/>
      <c r="F57" s="5"/>
      <c r="G57" s="5"/>
      <c r="H57" s="5"/>
      <c r="I57" s="180"/>
    </row>
    <row r="58" spans="1:9" ht="15" customHeight="1" x14ac:dyDescent="0.25">
      <c r="A58" s="180"/>
      <c r="B58" s="5"/>
      <c r="C58" s="5"/>
      <c r="D58" s="5"/>
      <c r="E58" s="5"/>
      <c r="F58" s="5"/>
      <c r="G58" s="5"/>
      <c r="H58" s="5"/>
      <c r="I58" s="180"/>
    </row>
    <row r="59" spans="1:9" ht="15" customHeight="1" x14ac:dyDescent="0.25">
      <c r="A59" s="180"/>
      <c r="B59" s="5"/>
      <c r="C59" s="5"/>
      <c r="D59" s="5"/>
      <c r="E59" s="5"/>
      <c r="F59" s="5"/>
      <c r="G59" s="5"/>
      <c r="H59" s="5"/>
      <c r="I59" s="180"/>
    </row>
    <row r="60" spans="1:9" ht="15" customHeight="1" x14ac:dyDescent="0.25">
      <c r="A60" s="180"/>
      <c r="B60" s="5"/>
      <c r="C60" s="5"/>
      <c r="D60" s="5"/>
      <c r="E60" s="5"/>
      <c r="F60" s="5"/>
      <c r="G60" s="5"/>
      <c r="H60" s="5"/>
      <c r="I60" s="180"/>
    </row>
    <row r="61" spans="1:9" ht="15" customHeight="1" x14ac:dyDescent="0.25">
      <c r="A61" s="180"/>
      <c r="B61" s="5"/>
      <c r="C61" s="5"/>
      <c r="D61" s="5"/>
      <c r="E61" s="5"/>
      <c r="F61" s="5"/>
      <c r="G61" s="5"/>
      <c r="H61" s="5"/>
      <c r="I61" s="180"/>
    </row>
    <row r="62" spans="1:9" ht="15" customHeight="1" x14ac:dyDescent="0.25">
      <c r="A62" s="180"/>
      <c r="B62" s="5"/>
      <c r="C62" s="5"/>
      <c r="D62" s="5"/>
      <c r="E62" s="5"/>
      <c r="F62" s="5"/>
      <c r="G62" s="5"/>
      <c r="H62" s="5"/>
      <c r="I62" s="180"/>
    </row>
    <row r="63" spans="1:9" ht="15" customHeight="1" x14ac:dyDescent="0.25">
      <c r="A63" s="180"/>
      <c r="B63" s="5"/>
      <c r="C63" s="5"/>
      <c r="D63" s="5"/>
      <c r="E63" s="5"/>
      <c r="F63" s="5"/>
      <c r="G63" s="5"/>
      <c r="H63" s="5"/>
      <c r="I63" s="180"/>
    </row>
    <row r="64" spans="1:9" ht="15" customHeight="1" x14ac:dyDescent="0.25">
      <c r="A64" s="180"/>
      <c r="B64" s="5"/>
      <c r="C64" s="5"/>
      <c r="D64" s="5"/>
      <c r="E64" s="5"/>
      <c r="F64" s="5"/>
      <c r="G64" s="5"/>
      <c r="H64" s="5"/>
      <c r="I64" s="180"/>
    </row>
    <row r="65" spans="1:9" ht="15" customHeight="1" x14ac:dyDescent="0.25">
      <c r="A65" s="180"/>
      <c r="B65" s="5"/>
      <c r="C65" s="5"/>
      <c r="D65" s="5"/>
      <c r="E65" s="5"/>
      <c r="F65" s="5"/>
      <c r="G65" s="5"/>
      <c r="H65" s="5"/>
      <c r="I65" s="180"/>
    </row>
    <row r="66" spans="1:9" ht="15" customHeight="1" x14ac:dyDescent="0.25">
      <c r="A66" s="180"/>
      <c r="B66" s="5"/>
      <c r="C66" s="5"/>
      <c r="D66" s="5"/>
      <c r="E66" s="5"/>
      <c r="F66" s="5"/>
      <c r="G66" s="5"/>
      <c r="H66" s="5"/>
      <c r="I66" s="180"/>
    </row>
    <row r="67" spans="1:9" ht="15" customHeight="1" x14ac:dyDescent="0.25">
      <c r="A67" s="180"/>
      <c r="B67" s="5"/>
      <c r="C67" s="5"/>
      <c r="D67" s="5"/>
      <c r="E67" s="5"/>
      <c r="F67" s="5"/>
      <c r="G67" s="5"/>
      <c r="H67" s="5"/>
      <c r="I67" s="180"/>
    </row>
    <row r="68" spans="1:9" ht="15" customHeight="1" x14ac:dyDescent="0.25">
      <c r="A68" s="180"/>
      <c r="B68" s="5"/>
      <c r="C68" s="5"/>
      <c r="D68" s="5"/>
      <c r="E68" s="5"/>
      <c r="F68" s="5"/>
      <c r="G68" s="5"/>
      <c r="H68" s="5"/>
      <c r="I68" s="180"/>
    </row>
    <row r="69" spans="1:9" ht="15" customHeight="1" x14ac:dyDescent="0.25">
      <c r="A69" s="180"/>
      <c r="B69" s="5"/>
      <c r="C69" s="5"/>
      <c r="D69" s="5"/>
      <c r="E69" s="5"/>
      <c r="F69" s="5"/>
      <c r="G69" s="5"/>
      <c r="H69" s="5"/>
      <c r="I69" s="180"/>
    </row>
    <row r="70" spans="1:9" ht="15" customHeight="1" x14ac:dyDescent="0.25">
      <c r="A70" s="180"/>
      <c r="B70" s="5"/>
      <c r="C70" s="5"/>
      <c r="D70" s="5"/>
      <c r="E70" s="5"/>
      <c r="F70" s="5"/>
      <c r="G70" s="5"/>
      <c r="H70" s="5"/>
      <c r="I70" s="180"/>
    </row>
    <row r="71" spans="1:9" ht="15" customHeight="1" x14ac:dyDescent="0.25">
      <c r="A71" s="180"/>
      <c r="B71" s="5"/>
      <c r="C71" s="5"/>
      <c r="D71" s="5"/>
      <c r="E71" s="5"/>
      <c r="F71" s="5"/>
      <c r="G71" s="5"/>
      <c r="H71" s="5"/>
      <c r="I71" s="180"/>
    </row>
    <row r="72" spans="1:9" ht="21" customHeight="1" x14ac:dyDescent="0.25">
      <c r="A72" s="180"/>
      <c r="B72" s="5"/>
      <c r="C72" s="202" t="s">
        <v>143</v>
      </c>
      <c r="D72" s="5"/>
      <c r="E72" s="5"/>
      <c r="F72" s="5"/>
      <c r="G72" s="5"/>
      <c r="H72" s="5"/>
      <c r="I72" s="180"/>
    </row>
    <row r="73" spans="1:9" ht="45.75" customHeight="1" x14ac:dyDescent="0.25">
      <c r="A73" s="180"/>
      <c r="B73" s="5"/>
      <c r="C73" s="233"/>
      <c r="D73" s="234"/>
      <c r="E73" s="234"/>
      <c r="F73" s="234"/>
      <c r="G73" s="235"/>
      <c r="H73" s="5"/>
      <c r="I73" s="180"/>
    </row>
    <row r="74" spans="1:9" ht="45.75" customHeight="1" x14ac:dyDescent="0.25">
      <c r="A74" s="180"/>
      <c r="B74" s="5"/>
      <c r="C74" s="236"/>
      <c r="D74" s="237"/>
      <c r="E74" s="237"/>
      <c r="F74" s="237"/>
      <c r="G74" s="238"/>
      <c r="H74" s="5"/>
      <c r="I74" s="180"/>
    </row>
    <row r="75" spans="1:9" ht="45.75" customHeight="1" x14ac:dyDescent="0.25">
      <c r="A75" s="180"/>
      <c r="B75" s="5"/>
      <c r="C75" s="5"/>
      <c r="D75" s="5"/>
      <c r="E75" s="5"/>
      <c r="F75" s="5"/>
      <c r="G75" s="5"/>
      <c r="H75" s="5"/>
      <c r="I75" s="180"/>
    </row>
    <row r="76" spans="1:9" ht="50.25" customHeight="1" x14ac:dyDescent="0.25">
      <c r="A76" s="180"/>
      <c r="B76" s="180"/>
      <c r="C76" s="180"/>
      <c r="D76" s="180"/>
      <c r="E76" s="180"/>
      <c r="F76" s="180"/>
      <c r="G76" s="180"/>
      <c r="H76" s="180"/>
      <c r="I76" s="180"/>
    </row>
  </sheetData>
  <mergeCells count="5">
    <mergeCell ref="C37:D37"/>
    <mergeCell ref="C38:D38"/>
    <mergeCell ref="C39:D39"/>
    <mergeCell ref="C40:D40"/>
    <mergeCell ref="C73:G74"/>
  </mergeCells>
  <pageMargins left="0.7" right="0.7" top="0.75" bottom="0.75" header="0.3" footer="0.3"/>
  <pageSetup paperSize="9" scale="51" fitToHeight="0" orientation="portrait" horizontalDpi="30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FC4077-3137-4B90-A708-33B4B6121134}">
  <dimension ref="A1:O154"/>
  <sheetViews>
    <sheetView tabSelected="1" zoomScaleNormal="100" zoomScaleSheetLayoutView="90" zoomScalePageLayoutView="70" workbookViewId="0">
      <selection activeCell="B2" sqref="B2"/>
    </sheetView>
  </sheetViews>
  <sheetFormatPr defaultColWidth="9.140625" defaultRowHeight="15" x14ac:dyDescent="0.25"/>
  <cols>
    <col min="1" max="1" width="3.140625" style="5" customWidth="1"/>
    <col min="2" max="2" width="12.5703125" style="17" customWidth="1"/>
    <col min="9" max="9" width="12.7109375" bestFit="1" customWidth="1"/>
    <col min="12" max="12" width="4.42578125" customWidth="1"/>
    <col min="13" max="13" width="11.28515625" customWidth="1"/>
    <col min="14" max="14" width="7.7109375" customWidth="1"/>
    <col min="15" max="15" width="106.140625" style="5" customWidth="1"/>
  </cols>
  <sheetData>
    <row r="1" spans="2:14" s="5" customFormat="1" x14ac:dyDescent="0.25">
      <c r="B1" s="197"/>
    </row>
    <row r="2" spans="2:14" s="5" customFormat="1" ht="26.25" x14ac:dyDescent="0.35">
      <c r="B2" s="113" t="s">
        <v>258</v>
      </c>
      <c r="C2" s="26"/>
      <c r="D2" s="26"/>
      <c r="E2" s="35"/>
    </row>
    <row r="3" spans="2:14" s="5" customFormat="1" x14ac:dyDescent="0.25">
      <c r="B3" s="197"/>
    </row>
    <row r="4" spans="2:14" ht="24" customHeight="1" x14ac:dyDescent="0.25">
      <c r="B4" s="103" t="s">
        <v>144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2:14" ht="15.75" x14ac:dyDescent="0.25">
      <c r="B5" s="110" t="s">
        <v>145</v>
      </c>
      <c r="C5" s="3"/>
      <c r="D5" s="3"/>
      <c r="E5" s="3"/>
      <c r="F5" s="3" t="s">
        <v>146</v>
      </c>
      <c r="G5" s="3"/>
      <c r="H5" s="182"/>
      <c r="I5" s="182"/>
      <c r="J5" s="182"/>
      <c r="K5" s="3"/>
      <c r="L5" s="3"/>
      <c r="M5" s="3"/>
      <c r="N5" s="3"/>
    </row>
    <row r="6" spans="2:14" ht="15.75" x14ac:dyDescent="0.25">
      <c r="B6" s="106" t="s">
        <v>147</v>
      </c>
      <c r="C6" s="3"/>
      <c r="D6" s="3"/>
      <c r="E6" s="3"/>
      <c r="F6" s="3"/>
      <c r="G6" s="3"/>
      <c r="H6" s="182"/>
      <c r="I6" s="182"/>
      <c r="J6" s="182"/>
      <c r="K6" s="3"/>
      <c r="L6" s="3"/>
      <c r="M6" s="3"/>
      <c r="N6" s="3"/>
    </row>
    <row r="7" spans="2:14" x14ac:dyDescent="0.25">
      <c r="B7" s="110" t="s">
        <v>148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2:14" x14ac:dyDescent="0.25">
      <c r="B8" s="106" t="s">
        <v>36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2:14" x14ac:dyDescent="0.25">
      <c r="B9" s="110" t="s">
        <v>149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2:14" x14ac:dyDescent="0.25">
      <c r="B10" s="183">
        <v>45315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2:14" x14ac:dyDescent="0.25">
      <c r="B11" s="110" t="s">
        <v>150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2:14" x14ac:dyDescent="0.25">
      <c r="B12" s="106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 s="5" customFormat="1" x14ac:dyDescent="0.25">
      <c r="B13" s="197"/>
    </row>
    <row r="14" spans="2:14" ht="24" customHeight="1" x14ac:dyDescent="0.25">
      <c r="B14" s="103" t="s">
        <v>151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2:14" ht="32.450000000000003" customHeight="1" x14ac:dyDescent="0.25">
      <c r="B15" s="239" t="s">
        <v>262</v>
      </c>
      <c r="C15" s="239"/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</row>
    <row r="16" spans="2:14" x14ac:dyDescent="0.25">
      <c r="B16" s="106" t="s">
        <v>152</v>
      </c>
      <c r="C16" s="3"/>
      <c r="D16" s="3"/>
      <c r="E16" s="184" t="s">
        <v>153</v>
      </c>
      <c r="F16" s="3"/>
      <c r="G16" s="3"/>
      <c r="H16" s="3"/>
      <c r="I16" s="3"/>
      <c r="J16" s="3"/>
      <c r="K16" s="3"/>
      <c r="L16" s="3"/>
      <c r="M16" s="3"/>
      <c r="N16" s="3"/>
    </row>
    <row r="17" spans="2:14" x14ac:dyDescent="0.25">
      <c r="B17" s="148"/>
      <c r="C17" s="3" t="s">
        <v>154</v>
      </c>
      <c r="D17" s="3"/>
      <c r="E17" s="79"/>
      <c r="F17" s="3" t="s">
        <v>155</v>
      </c>
      <c r="G17" s="3"/>
      <c r="H17" s="79"/>
      <c r="I17" s="3" t="s">
        <v>156</v>
      </c>
      <c r="J17" s="3"/>
      <c r="K17" s="3"/>
      <c r="L17" s="3"/>
      <c r="M17" s="3"/>
      <c r="N17" s="3"/>
    </row>
    <row r="18" spans="2:14" x14ac:dyDescent="0.25">
      <c r="B18" s="148"/>
      <c r="C18" s="3" t="s">
        <v>157</v>
      </c>
      <c r="D18" s="3"/>
      <c r="E18" s="79"/>
      <c r="F18" s="3" t="s">
        <v>155</v>
      </c>
      <c r="G18" s="3"/>
      <c r="H18" s="79"/>
      <c r="I18" s="3" t="s">
        <v>156</v>
      </c>
      <c r="J18" s="3"/>
      <c r="K18" s="3"/>
      <c r="L18" s="3"/>
      <c r="M18" s="3"/>
      <c r="N18" s="3"/>
    </row>
    <row r="19" spans="2:14" x14ac:dyDescent="0.25">
      <c r="B19" s="148"/>
      <c r="C19" s="3" t="s">
        <v>158</v>
      </c>
      <c r="D19" s="3"/>
      <c r="E19" s="79"/>
      <c r="F19" s="3" t="s">
        <v>155</v>
      </c>
      <c r="G19" s="3"/>
      <c r="H19" s="79"/>
      <c r="I19" s="3" t="s">
        <v>156</v>
      </c>
      <c r="J19" s="3"/>
      <c r="K19" s="3"/>
      <c r="L19" s="3"/>
      <c r="M19" s="3"/>
      <c r="N19" s="3"/>
    </row>
    <row r="20" spans="2:14" x14ac:dyDescent="0.25">
      <c r="B20" s="148"/>
      <c r="C20" s="3" t="s">
        <v>159</v>
      </c>
      <c r="D20" s="3"/>
      <c r="E20" s="79"/>
      <c r="F20" s="3" t="s">
        <v>155</v>
      </c>
      <c r="G20" s="3"/>
      <c r="H20" s="79"/>
      <c r="I20" s="3" t="s">
        <v>156</v>
      </c>
      <c r="J20" s="3"/>
      <c r="K20" s="3"/>
      <c r="L20" s="3"/>
      <c r="M20" s="3"/>
      <c r="N20" s="3"/>
    </row>
    <row r="21" spans="2:14" x14ac:dyDescent="0.25">
      <c r="B21" s="148"/>
      <c r="C21" s="3" t="s">
        <v>160</v>
      </c>
      <c r="D21" s="3"/>
      <c r="E21" s="79"/>
      <c r="F21" s="3" t="s">
        <v>155</v>
      </c>
      <c r="G21" s="3"/>
      <c r="H21" s="79"/>
      <c r="I21" s="3" t="s">
        <v>156</v>
      </c>
      <c r="J21" s="3"/>
      <c r="K21" s="3"/>
      <c r="L21" s="3"/>
      <c r="M21" s="3"/>
      <c r="N21" s="3"/>
    </row>
    <row r="22" spans="2:14" x14ac:dyDescent="0.25">
      <c r="B22" s="106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2:14" s="5" customFormat="1" x14ac:dyDescent="0.25">
      <c r="B23" s="197"/>
    </row>
    <row r="24" spans="2:14" ht="24.75" customHeight="1" x14ac:dyDescent="0.25">
      <c r="B24" s="103" t="s">
        <v>161</v>
      </c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2:14" x14ac:dyDescent="0.25">
      <c r="B25" s="110" t="s">
        <v>162</v>
      </c>
      <c r="C25" s="185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2:14" x14ac:dyDescent="0.25">
      <c r="B26" s="106" t="s">
        <v>163</v>
      </c>
      <c r="C26" s="185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x14ac:dyDescent="0.25">
      <c r="B27" s="110" t="s">
        <v>164</v>
      </c>
      <c r="C27" s="18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2:14" x14ac:dyDescent="0.25">
      <c r="B28" s="106"/>
      <c r="C28" s="185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2:14" x14ac:dyDescent="0.25">
      <c r="B29" s="110" t="s">
        <v>165</v>
      </c>
      <c r="C29" s="18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2:14" x14ac:dyDescent="0.25">
      <c r="B30" s="106"/>
      <c r="C30" s="185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2:14" x14ac:dyDescent="0.25">
      <c r="B31" s="110" t="s">
        <v>166</v>
      </c>
      <c r="C31" s="18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2:14" x14ac:dyDescent="0.25">
      <c r="B32" s="106">
        <v>1983</v>
      </c>
      <c r="C32" s="185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2:15" ht="13.9" customHeight="1" x14ac:dyDescent="0.25">
      <c r="B33" s="110" t="s">
        <v>167</v>
      </c>
      <c r="C33" s="185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203"/>
    </row>
    <row r="34" spans="2:15" x14ac:dyDescent="0.25">
      <c r="B34" s="106">
        <v>1500</v>
      </c>
      <c r="C34" s="185" t="s">
        <v>13</v>
      </c>
      <c r="D34" s="153" t="s">
        <v>168</v>
      </c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2:15" x14ac:dyDescent="0.25">
      <c r="B35" s="110" t="s">
        <v>169</v>
      </c>
      <c r="C35" s="185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</row>
    <row r="36" spans="2:15" x14ac:dyDescent="0.25">
      <c r="B36" s="106"/>
      <c r="C36" s="185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2:15" x14ac:dyDescent="0.25">
      <c r="B37" s="110" t="s">
        <v>170</v>
      </c>
      <c r="C37" s="18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5" x14ac:dyDescent="0.25">
      <c r="B38" s="106"/>
      <c r="C38" s="18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</row>
    <row r="39" spans="2:15" x14ac:dyDescent="0.25">
      <c r="B39" s="110" t="s">
        <v>171</v>
      </c>
      <c r="C39" s="185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</row>
    <row r="40" spans="2:15" x14ac:dyDescent="0.25">
      <c r="B40" s="106">
        <v>4</v>
      </c>
      <c r="C40" s="185" t="s">
        <v>172</v>
      </c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2:15" x14ac:dyDescent="0.25">
      <c r="B41" s="110" t="s">
        <v>173</v>
      </c>
      <c r="C41" s="185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</row>
    <row r="42" spans="2:15" x14ac:dyDescent="0.25">
      <c r="B42" s="106">
        <v>120</v>
      </c>
      <c r="C42" s="185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2:15" x14ac:dyDescent="0.25">
      <c r="B43" s="110" t="s">
        <v>174</v>
      </c>
      <c r="C43" s="185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2:15" x14ac:dyDescent="0.25">
      <c r="B44" s="106">
        <v>80</v>
      </c>
      <c r="C44" s="185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2:15" x14ac:dyDescent="0.25">
      <c r="B45" s="110" t="s">
        <v>175</v>
      </c>
      <c r="C45" s="185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2:15" x14ac:dyDescent="0.25">
      <c r="B46" s="106"/>
      <c r="C46" s="185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2:15" x14ac:dyDescent="0.25">
      <c r="B47" s="110" t="s">
        <v>176</v>
      </c>
      <c r="C47" s="185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2:15" x14ac:dyDescent="0.25">
      <c r="B48" s="106"/>
      <c r="C48" s="185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2:14" s="5" customFormat="1" x14ac:dyDescent="0.25">
      <c r="B49" s="197"/>
    </row>
    <row r="50" spans="2:14" x14ac:dyDescent="0.25">
      <c r="B50" s="186" t="s">
        <v>263</v>
      </c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</row>
    <row r="51" spans="2:14" x14ac:dyDescent="0.25">
      <c r="B51" s="106" t="s">
        <v>177</v>
      </c>
      <c r="C51" s="79"/>
      <c r="D51" s="3" t="s">
        <v>178</v>
      </c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2:14" x14ac:dyDescent="0.25">
      <c r="B52" s="106"/>
      <c r="C52" s="79"/>
      <c r="D52" s="3" t="s">
        <v>179</v>
      </c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2:14" x14ac:dyDescent="0.25">
      <c r="B53" s="106"/>
      <c r="C53" s="79"/>
      <c r="D53" s="3" t="s">
        <v>180</v>
      </c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2:14" x14ac:dyDescent="0.25">
      <c r="B54" s="106"/>
      <c r="C54" s="79"/>
      <c r="D54" s="3" t="s">
        <v>181</v>
      </c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2:14" x14ac:dyDescent="0.25">
      <c r="B55" s="106"/>
      <c r="C55" s="79"/>
      <c r="D55" s="3" t="s">
        <v>182</v>
      </c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2:14" x14ac:dyDescent="0.25">
      <c r="B56" s="106"/>
      <c r="C56" s="79"/>
      <c r="D56" s="3" t="s">
        <v>183</v>
      </c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2:14" x14ac:dyDescent="0.25">
      <c r="B57" s="106"/>
      <c r="C57" s="79"/>
      <c r="D57" s="3" t="s">
        <v>184</v>
      </c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2:14" x14ac:dyDescent="0.25">
      <c r="B58" s="106"/>
      <c r="C58" s="79"/>
      <c r="D58" s="3" t="s">
        <v>185</v>
      </c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2:14" x14ac:dyDescent="0.25">
      <c r="B59" s="106"/>
      <c r="C59" s="79"/>
      <c r="D59" s="3" t="s">
        <v>186</v>
      </c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x14ac:dyDescent="0.25">
      <c r="B60" s="106"/>
      <c r="C60" s="79"/>
      <c r="D60" s="3" t="s">
        <v>187</v>
      </c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2:14" s="5" customFormat="1" x14ac:dyDescent="0.25">
      <c r="B61" s="205"/>
      <c r="N61" s="5" t="s">
        <v>264</v>
      </c>
    </row>
    <row r="62" spans="2:14" s="5" customFormat="1" x14ac:dyDescent="0.25">
      <c r="B62" s="206"/>
    </row>
    <row r="63" spans="2:14" s="5" customFormat="1" ht="23.25" x14ac:dyDescent="0.25">
      <c r="B63" s="207" t="s">
        <v>188</v>
      </c>
      <c r="M63" s="208">
        <f>B10</f>
        <v>45315</v>
      </c>
    </row>
    <row r="64" spans="2:14" ht="15.75" x14ac:dyDescent="0.25">
      <c r="B64" s="105" t="s">
        <v>189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</row>
    <row r="65" spans="1:15" ht="15.75" x14ac:dyDescent="0.25">
      <c r="B65" s="10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</row>
    <row r="66" spans="1:15" s="1" customFormat="1" x14ac:dyDescent="0.25">
      <c r="A66" s="202"/>
      <c r="B66" s="186" t="s">
        <v>190</v>
      </c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204" t="s">
        <v>191</v>
      </c>
    </row>
    <row r="67" spans="1:15" x14ac:dyDescent="0.25">
      <c r="B67" s="241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</row>
    <row r="68" spans="1:15" x14ac:dyDescent="0.25">
      <c r="B68" s="106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</row>
    <row r="69" spans="1:15" x14ac:dyDescent="0.25">
      <c r="B69" s="241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</row>
    <row r="70" spans="1:15" s="1" customFormat="1" x14ac:dyDescent="0.25">
      <c r="A70" s="202"/>
      <c r="B70" s="186" t="s">
        <v>192</v>
      </c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202"/>
    </row>
    <row r="71" spans="1:15" x14ac:dyDescent="0.25">
      <c r="B71" s="241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</row>
    <row r="72" spans="1:15" x14ac:dyDescent="0.25">
      <c r="B72" s="241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</row>
    <row r="73" spans="1:15" x14ac:dyDescent="0.25">
      <c r="B73" s="241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</row>
    <row r="74" spans="1:15" s="1" customFormat="1" x14ac:dyDescent="0.25">
      <c r="A74" s="202"/>
      <c r="B74" s="186" t="s">
        <v>193</v>
      </c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202"/>
    </row>
    <row r="75" spans="1:15" x14ac:dyDescent="0.25">
      <c r="B75" s="106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</row>
    <row r="76" spans="1:15" x14ac:dyDescent="0.25">
      <c r="B76" s="106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</row>
    <row r="77" spans="1:15" x14ac:dyDescent="0.25">
      <c r="B77" s="241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</row>
    <row r="78" spans="1:15" s="1" customFormat="1" x14ac:dyDescent="0.25">
      <c r="A78" s="202"/>
      <c r="B78" s="186" t="s">
        <v>194</v>
      </c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202"/>
    </row>
    <row r="79" spans="1:15" ht="28.9" customHeight="1" x14ac:dyDescent="0.25">
      <c r="B79" s="242" t="s">
        <v>195</v>
      </c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</row>
    <row r="80" spans="1:15" x14ac:dyDescent="0.25">
      <c r="B80" s="242" t="s">
        <v>196</v>
      </c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</row>
    <row r="81" spans="1:15" x14ac:dyDescent="0.25">
      <c r="B81" s="106" t="s">
        <v>197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1"/>
    </row>
    <row r="82" spans="1:15" s="1" customFormat="1" x14ac:dyDescent="0.25">
      <c r="A82" s="202"/>
      <c r="B82" s="186" t="s">
        <v>198</v>
      </c>
      <c r="C82" s="188" t="s">
        <v>199</v>
      </c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202"/>
    </row>
    <row r="83" spans="1:15" x14ac:dyDescent="0.25">
      <c r="B83" s="107" t="s">
        <v>200</v>
      </c>
      <c r="C83" s="102"/>
      <c r="D83" s="101"/>
      <c r="E83" s="101"/>
      <c r="F83" s="101"/>
      <c r="G83" s="101"/>
      <c r="H83" s="83"/>
      <c r="I83" s="83"/>
      <c r="J83" s="83"/>
      <c r="K83" s="83"/>
      <c r="L83" s="3"/>
      <c r="M83" s="3"/>
      <c r="N83" s="3"/>
    </row>
    <row r="84" spans="1:15" x14ac:dyDescent="0.25">
      <c r="B84" s="108"/>
      <c r="C84" s="102"/>
      <c r="D84" s="101"/>
      <c r="E84" s="101"/>
      <c r="F84" s="101"/>
      <c r="G84" s="101"/>
      <c r="H84" s="83"/>
      <c r="I84" s="83"/>
      <c r="J84" s="83"/>
      <c r="K84" s="83"/>
      <c r="L84" s="3"/>
      <c r="M84" s="3"/>
      <c r="N84" s="3"/>
    </row>
    <row r="85" spans="1:15" x14ac:dyDescent="0.25">
      <c r="B85" s="107" t="s">
        <v>201</v>
      </c>
      <c r="C85" s="102"/>
      <c r="D85" s="101"/>
      <c r="E85" s="101"/>
      <c r="F85" s="101" t="s">
        <v>202</v>
      </c>
      <c r="G85" s="101"/>
      <c r="H85" s="83"/>
      <c r="I85" s="83"/>
      <c r="J85" s="83"/>
      <c r="K85" s="83"/>
      <c r="L85" s="3"/>
      <c r="M85" s="3"/>
      <c r="N85" s="3"/>
    </row>
    <row r="86" spans="1:15" x14ac:dyDescent="0.25">
      <c r="B86" s="106"/>
      <c r="C86" s="3"/>
      <c r="D86" s="3"/>
      <c r="E86" s="78"/>
      <c r="F86" s="3"/>
      <c r="G86" s="3"/>
      <c r="H86" s="3"/>
      <c r="I86" s="3"/>
      <c r="J86" s="3"/>
      <c r="K86" s="3"/>
      <c r="L86" s="3"/>
      <c r="M86" s="3"/>
      <c r="N86" s="3"/>
    </row>
    <row r="87" spans="1:15" x14ac:dyDescent="0.25">
      <c r="B87" s="186" t="s">
        <v>203</v>
      </c>
      <c r="C87" s="187"/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</row>
    <row r="88" spans="1:15" ht="27.6" customHeight="1" x14ac:dyDescent="0.25">
      <c r="B88" s="245" t="s">
        <v>79</v>
      </c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</row>
    <row r="89" spans="1:15" x14ac:dyDescent="0.25">
      <c r="B89" s="186" t="s">
        <v>204</v>
      </c>
      <c r="C89" s="187"/>
      <c r="D89" s="187"/>
      <c r="E89" s="187"/>
      <c r="F89" s="187"/>
      <c r="G89" s="187"/>
      <c r="H89" s="187"/>
      <c r="I89" s="187"/>
      <c r="J89" s="187"/>
      <c r="K89" s="187"/>
      <c r="L89" s="187"/>
      <c r="M89" s="187"/>
      <c r="N89" s="187"/>
    </row>
    <row r="90" spans="1:15" ht="27.6" customHeight="1" x14ac:dyDescent="0.25">
      <c r="B90" s="244"/>
      <c r="C90" s="244"/>
      <c r="D90" s="244"/>
      <c r="E90" s="244"/>
      <c r="F90" s="244"/>
      <c r="G90" s="244"/>
      <c r="H90" s="244"/>
      <c r="I90" s="244"/>
      <c r="J90" s="244"/>
      <c r="K90" s="244"/>
      <c r="L90" s="244"/>
      <c r="M90" s="244"/>
      <c r="N90" s="244"/>
    </row>
    <row r="91" spans="1:15" x14ac:dyDescent="0.25">
      <c r="B91" s="186" t="s">
        <v>205</v>
      </c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</row>
    <row r="92" spans="1:15" ht="27.6" customHeight="1" x14ac:dyDescent="0.25"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</row>
    <row r="93" spans="1:15" s="1" customFormat="1" x14ac:dyDescent="0.25">
      <c r="A93" s="202"/>
      <c r="B93" s="186" t="s">
        <v>206</v>
      </c>
      <c r="C93" s="188" t="s">
        <v>207</v>
      </c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202"/>
    </row>
    <row r="94" spans="1:15" x14ac:dyDescent="0.25">
      <c r="B94" s="109" t="s">
        <v>208</v>
      </c>
      <c r="C94" s="76"/>
      <c r="D94" s="77"/>
      <c r="E94" s="76"/>
      <c r="F94" s="3"/>
      <c r="G94" s="3"/>
      <c r="H94" s="3"/>
      <c r="I94" s="75"/>
      <c r="J94" s="3"/>
      <c r="K94" s="3"/>
      <c r="L94" s="3"/>
      <c r="M94" s="3"/>
      <c r="N94" s="3"/>
    </row>
    <row r="95" spans="1:15" x14ac:dyDescent="0.25">
      <c r="B95" s="110" t="s">
        <v>209</v>
      </c>
      <c r="C95" s="3"/>
      <c r="D95" s="3"/>
      <c r="E95" s="78"/>
      <c r="F95" s="3"/>
      <c r="G95" s="3"/>
      <c r="H95" s="3"/>
      <c r="I95" s="3"/>
      <c r="J95" s="3"/>
      <c r="K95" s="3"/>
      <c r="L95" s="3"/>
      <c r="M95" s="3"/>
      <c r="N95" s="3"/>
    </row>
    <row r="96" spans="1:15" x14ac:dyDescent="0.25">
      <c r="B96" s="106"/>
      <c r="C96" s="3"/>
      <c r="D96" s="3"/>
      <c r="E96" s="78"/>
      <c r="F96" s="3"/>
      <c r="G96" s="3"/>
      <c r="H96" s="3"/>
      <c r="I96" s="3"/>
      <c r="J96" s="3"/>
      <c r="K96" s="3"/>
      <c r="L96" s="3"/>
      <c r="M96" s="3"/>
      <c r="N96" s="3"/>
    </row>
    <row r="97" spans="1:15" x14ac:dyDescent="0.25">
      <c r="B97" s="111" t="s">
        <v>210</v>
      </c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5" x14ac:dyDescent="0.25">
      <c r="B98" s="112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5" s="1" customFormat="1" x14ac:dyDescent="0.25">
      <c r="A99" s="202"/>
      <c r="B99" s="186" t="s">
        <v>211</v>
      </c>
      <c r="C99" s="188" t="s">
        <v>212</v>
      </c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188"/>
      <c r="O99" s="202"/>
    </row>
    <row r="100" spans="1:15" ht="28.15" customHeight="1" x14ac:dyDescent="0.25">
      <c r="B100" s="111" t="s">
        <v>213</v>
      </c>
      <c r="C100" s="243" t="s">
        <v>214</v>
      </c>
      <c r="D100" s="243"/>
      <c r="E100" s="243"/>
      <c r="F100" s="243"/>
      <c r="G100" s="243"/>
      <c r="H100" s="243"/>
      <c r="I100" s="243"/>
      <c r="J100" s="243"/>
      <c r="K100" s="243"/>
      <c r="L100" s="243"/>
      <c r="M100" s="3"/>
      <c r="N100" s="3"/>
    </row>
    <row r="101" spans="1:15" ht="44.45" customHeight="1" x14ac:dyDescent="0.25">
      <c r="B101" s="110" t="s">
        <v>215</v>
      </c>
      <c r="C101" s="243" t="s">
        <v>216</v>
      </c>
      <c r="D101" s="243"/>
      <c r="E101" s="243"/>
      <c r="F101" s="243"/>
      <c r="G101" s="243"/>
      <c r="H101" s="243"/>
      <c r="I101" s="243"/>
      <c r="J101" s="243"/>
      <c r="K101" s="243"/>
      <c r="L101" s="243"/>
      <c r="M101" s="3"/>
      <c r="N101" s="3"/>
    </row>
    <row r="102" spans="1:15" x14ac:dyDescent="0.25">
      <c r="B102" s="111" t="s">
        <v>217</v>
      </c>
      <c r="C102" s="84" t="s">
        <v>218</v>
      </c>
      <c r="D102" s="84"/>
      <c r="E102" s="84"/>
      <c r="F102" s="84"/>
      <c r="G102" s="84"/>
      <c r="H102" s="84"/>
      <c r="I102" s="84"/>
      <c r="J102" s="84"/>
      <c r="K102" s="84"/>
      <c r="L102" s="84"/>
      <c r="M102" s="3"/>
      <c r="N102" s="3"/>
    </row>
    <row r="103" spans="1:15" s="1" customFormat="1" x14ac:dyDescent="0.25">
      <c r="A103" s="202"/>
      <c r="B103" s="186" t="s">
        <v>219</v>
      </c>
      <c r="C103" s="188" t="s">
        <v>220</v>
      </c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202"/>
    </row>
    <row r="104" spans="1:15" x14ac:dyDescent="0.25">
      <c r="B104" s="111" t="s">
        <v>221</v>
      </c>
      <c r="C104" s="76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5" x14ac:dyDescent="0.25">
      <c r="B105" s="106" t="s">
        <v>222</v>
      </c>
      <c r="C105" s="3"/>
      <c r="D105" s="3"/>
      <c r="E105" s="3" t="s">
        <v>223</v>
      </c>
      <c r="F105" s="3"/>
      <c r="G105" s="3"/>
      <c r="H105" s="3"/>
      <c r="I105" s="3"/>
      <c r="J105" s="3"/>
      <c r="K105" s="3"/>
      <c r="L105" s="3"/>
      <c r="M105" s="3"/>
      <c r="N105" s="3"/>
    </row>
    <row r="106" spans="1:15" x14ac:dyDescent="0.25">
      <c r="B106" s="106" t="s">
        <v>224</v>
      </c>
      <c r="C106" s="3"/>
      <c r="D106" s="3"/>
      <c r="E106" s="3" t="s">
        <v>225</v>
      </c>
      <c r="F106" s="3"/>
      <c r="G106" s="3"/>
      <c r="H106" s="3"/>
      <c r="I106" s="3"/>
      <c r="J106" s="3"/>
      <c r="K106" s="3"/>
      <c r="L106" s="3"/>
      <c r="M106" s="3"/>
      <c r="N106" s="3"/>
    </row>
    <row r="107" spans="1:15" x14ac:dyDescent="0.25">
      <c r="B107" s="106" t="s">
        <v>226</v>
      </c>
      <c r="C107" s="3"/>
      <c r="D107" s="3"/>
      <c r="E107" s="3" t="s">
        <v>227</v>
      </c>
      <c r="F107" s="3"/>
      <c r="G107" s="3"/>
      <c r="H107" s="3"/>
      <c r="I107" s="3"/>
      <c r="J107" s="3"/>
      <c r="K107" s="3"/>
      <c r="L107" s="3"/>
      <c r="M107" s="3"/>
      <c r="N107" s="3"/>
    </row>
    <row r="108" spans="1:15" x14ac:dyDescent="0.25">
      <c r="B108" s="106" t="s">
        <v>228</v>
      </c>
      <c r="C108" s="3"/>
      <c r="D108" s="3"/>
      <c r="E108" s="3" t="s">
        <v>229</v>
      </c>
      <c r="F108" s="3"/>
      <c r="G108" s="3"/>
      <c r="H108" s="3"/>
      <c r="I108" s="3"/>
      <c r="J108" s="3"/>
      <c r="K108" s="3"/>
      <c r="L108" s="3"/>
      <c r="M108" s="3"/>
      <c r="N108" s="3"/>
    </row>
    <row r="109" spans="1:15" x14ac:dyDescent="0.25">
      <c r="B109" s="10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</row>
    <row r="110" spans="1:15" x14ac:dyDescent="0.25">
      <c r="B110" s="111" t="s">
        <v>219</v>
      </c>
      <c r="C110" s="106" t="s">
        <v>230</v>
      </c>
      <c r="D110" s="76"/>
      <c r="E110" s="76"/>
      <c r="F110" s="76"/>
      <c r="G110" s="76"/>
      <c r="H110" s="76"/>
      <c r="I110" s="3"/>
      <c r="J110" s="3"/>
      <c r="K110" s="3"/>
      <c r="L110" s="3"/>
      <c r="M110" s="3"/>
      <c r="N110" s="3"/>
    </row>
    <row r="111" spans="1:15" x14ac:dyDescent="0.25">
      <c r="B111" s="106"/>
      <c r="C111" s="148"/>
      <c r="D111" s="3" t="s">
        <v>231</v>
      </c>
      <c r="E111" s="3"/>
      <c r="F111" s="3"/>
      <c r="G111" s="3"/>
      <c r="H111" s="240" t="s">
        <v>232</v>
      </c>
      <c r="I111" s="240"/>
      <c r="J111" s="240"/>
      <c r="K111" s="240"/>
      <c r="L111" s="240"/>
      <c r="M111" s="240"/>
      <c r="N111" s="240"/>
    </row>
    <row r="112" spans="1:15" x14ac:dyDescent="0.25">
      <c r="B112" s="106"/>
      <c r="C112" s="3"/>
      <c r="D112" s="3"/>
      <c r="E112" s="3"/>
      <c r="F112" s="3"/>
      <c r="G112" s="3"/>
      <c r="H112" s="240"/>
      <c r="I112" s="240"/>
      <c r="J112" s="240"/>
      <c r="K112" s="240"/>
      <c r="L112" s="240"/>
      <c r="M112" s="240"/>
      <c r="N112" s="240"/>
    </row>
    <row r="113" spans="1:15" s="1" customFormat="1" x14ac:dyDescent="0.25">
      <c r="A113" s="202"/>
      <c r="B113" s="186" t="s">
        <v>233</v>
      </c>
      <c r="C113" s="188" t="s">
        <v>234</v>
      </c>
      <c r="D113" s="188"/>
      <c r="E113" s="188"/>
      <c r="F113" s="188"/>
      <c r="G113" s="188"/>
      <c r="H113" s="188"/>
      <c r="I113" s="188"/>
      <c r="J113" s="188"/>
      <c r="K113" s="188"/>
      <c r="L113" s="188"/>
      <c r="M113" s="188"/>
      <c r="N113" s="188"/>
      <c r="O113" s="202"/>
    </row>
    <row r="114" spans="1:15" x14ac:dyDescent="0.25">
      <c r="B114" s="106"/>
      <c r="C114" s="152">
        <v>0</v>
      </c>
      <c r="D114" s="153" t="s">
        <v>235</v>
      </c>
      <c r="E114" s="153"/>
      <c r="F114" s="153"/>
      <c r="G114" s="153"/>
      <c r="H114" s="153"/>
      <c r="I114" s="3"/>
      <c r="J114" s="3"/>
      <c r="K114" s="3"/>
      <c r="L114" s="3"/>
      <c r="M114" s="3"/>
      <c r="N114" s="3"/>
    </row>
    <row r="115" spans="1:15" x14ac:dyDescent="0.25">
      <c r="B115" s="106"/>
      <c r="C115" s="82" t="s">
        <v>236</v>
      </c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</row>
    <row r="116" spans="1:15" x14ac:dyDescent="0.25">
      <c r="B116" s="106"/>
      <c r="C116" s="149">
        <f>SUMIF('Laskelma ja sen yksityiskohdat'!G$37:G$41,'Perustiedot ja Laskentamuistio'!D116,'Laskelma ja sen yksityiskohdat'!F$37:F$41)/SUM('Laskelma ja sen yksityiskohdat'!F$37:F$41)</f>
        <v>0.99449944994499451</v>
      </c>
      <c r="D116" s="3" t="s">
        <v>110</v>
      </c>
      <c r="E116" s="3"/>
      <c r="F116" s="3"/>
      <c r="G116" s="3"/>
      <c r="H116" s="3"/>
      <c r="I116" s="3"/>
      <c r="J116" s="3"/>
      <c r="K116" s="3"/>
      <c r="L116" s="3"/>
      <c r="M116" s="3"/>
      <c r="N116" s="3"/>
    </row>
    <row r="117" spans="1:15" x14ac:dyDescent="0.25">
      <c r="B117" s="106"/>
      <c r="C117" s="150">
        <f>SUMIF('Laskelma ja sen yksityiskohdat'!G$37:G$41,'Perustiedot ja Laskentamuistio'!D117,'Laskelma ja sen yksityiskohdat'!F$37:F$41)/SUM('Laskelma ja sen yksityiskohdat'!F$37:F$41)</f>
        <v>0</v>
      </c>
      <c r="D117" s="3" t="s">
        <v>237</v>
      </c>
      <c r="E117" s="3"/>
      <c r="F117" s="3"/>
      <c r="G117" s="3"/>
      <c r="H117" s="3"/>
      <c r="I117" s="3"/>
      <c r="J117" s="3"/>
      <c r="K117" s="3"/>
      <c r="L117" s="3"/>
      <c r="M117" s="3"/>
      <c r="N117" s="3"/>
    </row>
    <row r="118" spans="1:15" x14ac:dyDescent="0.25">
      <c r="B118" s="106"/>
      <c r="C118" s="150">
        <f>SUMIF('Laskelma ja sen yksityiskohdat'!G$37:G$41,'Perustiedot ja Laskentamuistio'!D118,'Laskelma ja sen yksityiskohdat'!F$37:F$41)/SUM('Laskelma ja sen yksityiskohdat'!F$37:F$41)</f>
        <v>2.2002200220022001E-3</v>
      </c>
      <c r="D118" s="3" t="s">
        <v>112</v>
      </c>
      <c r="E118" s="3"/>
      <c r="F118" s="3"/>
      <c r="G118" s="3"/>
      <c r="H118" s="83"/>
      <c r="I118" s="3"/>
      <c r="J118" s="3"/>
      <c r="K118" s="3"/>
      <c r="L118" s="3"/>
      <c r="M118" s="3"/>
      <c r="N118" s="3"/>
    </row>
    <row r="119" spans="1:15" x14ac:dyDescent="0.25">
      <c r="B119" s="106"/>
      <c r="C119" s="150">
        <f>SUMIF('Laskelma ja sen yksityiskohdat'!G$37:G$41,'Perustiedot ja Laskentamuistio'!D119,'Laskelma ja sen yksityiskohdat'!F$37:F$41)/SUM('Laskelma ja sen yksityiskohdat'!F$37:F$41)</f>
        <v>3.3003300330033004E-3</v>
      </c>
      <c r="D119" s="3" t="s">
        <v>115</v>
      </c>
      <c r="E119" s="3"/>
      <c r="F119" s="3"/>
      <c r="G119" s="3"/>
      <c r="H119" s="83"/>
      <c r="I119" s="3"/>
      <c r="J119" s="3"/>
      <c r="K119" s="3"/>
      <c r="L119" s="3"/>
      <c r="M119" s="3"/>
      <c r="N119" s="3"/>
    </row>
    <row r="120" spans="1:15" x14ac:dyDescent="0.25">
      <c r="B120" s="106"/>
      <c r="C120" s="150">
        <f>SUMIF('Laskelma ja sen yksityiskohdat'!G$37:G$41,'Perustiedot ja Laskentamuistio'!D120,'Laskelma ja sen yksityiskohdat'!F$37:F$41)/SUM('Laskelma ja sen yksityiskohdat'!F$37:F$41)</f>
        <v>0</v>
      </c>
      <c r="D120" s="80" t="s">
        <v>125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</row>
    <row r="121" spans="1:15" x14ac:dyDescent="0.25">
      <c r="B121" s="106"/>
      <c r="C121" s="151">
        <f>SUMIF('Laskelma ja sen yksityiskohdat'!G$37:G$41,'Perustiedot ja Laskentamuistio'!D121,'Laskelma ja sen yksityiskohdat'!F$37:F$41)/SUM('Laskelma ja sen yksityiskohdat'!F$37:F$41)</f>
        <v>0</v>
      </c>
      <c r="D121" s="3" t="s">
        <v>238</v>
      </c>
      <c r="E121" s="3"/>
      <c r="F121" s="3"/>
      <c r="G121" s="3"/>
      <c r="H121" s="3"/>
      <c r="I121" s="3"/>
      <c r="J121" s="3"/>
      <c r="K121" s="3"/>
      <c r="L121" s="3"/>
      <c r="M121" s="3"/>
      <c r="N121" s="3"/>
    </row>
    <row r="122" spans="1:15" x14ac:dyDescent="0.25">
      <c r="B122" s="106"/>
      <c r="C122" s="82" t="s">
        <v>239</v>
      </c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</row>
    <row r="123" spans="1:15" x14ac:dyDescent="0.25">
      <c r="B123" s="106"/>
      <c r="C123" s="149"/>
      <c r="D123" s="80" t="s">
        <v>240</v>
      </c>
      <c r="E123" s="3"/>
      <c r="F123" s="3"/>
      <c r="G123" s="3"/>
      <c r="H123" s="3"/>
      <c r="I123" s="3"/>
      <c r="J123" s="3"/>
      <c r="K123" s="3"/>
      <c r="L123" s="3"/>
      <c r="M123" s="3"/>
      <c r="N123" s="3"/>
    </row>
    <row r="124" spans="1:15" x14ac:dyDescent="0.25">
      <c r="B124" s="106"/>
      <c r="C124" s="151"/>
      <c r="D124" s="80" t="s">
        <v>241</v>
      </c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5" x14ac:dyDescent="0.25">
      <c r="B125" s="106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spans="1:15" s="5" customFormat="1" x14ac:dyDescent="0.25">
      <c r="B126" s="197"/>
    </row>
    <row r="127" spans="1:15" s="1" customFormat="1" x14ac:dyDescent="0.25">
      <c r="A127" s="202"/>
      <c r="B127" s="189" t="s">
        <v>266</v>
      </c>
      <c r="C127" s="188" t="s">
        <v>267</v>
      </c>
      <c r="D127" s="188"/>
      <c r="E127" s="188"/>
      <c r="F127" s="188"/>
      <c r="G127" s="188" t="s">
        <v>268</v>
      </c>
      <c r="H127" s="188"/>
      <c r="I127" s="188"/>
      <c r="J127" s="188"/>
      <c r="K127" s="188"/>
      <c r="L127" s="188"/>
      <c r="M127" s="188"/>
      <c r="N127" s="188"/>
      <c r="O127" s="202"/>
    </row>
    <row r="128" spans="1:15" ht="19.149999999999999" customHeight="1" x14ac:dyDescent="0.25">
      <c r="B128" s="15" t="s">
        <v>242</v>
      </c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  <row r="129" spans="2:14" x14ac:dyDescent="0.25">
      <c r="B129" s="104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</row>
    <row r="130" spans="2:14" x14ac:dyDescent="0.25">
      <c r="B130" s="104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</row>
    <row r="131" spans="2:14" x14ac:dyDescent="0.25">
      <c r="B131" s="104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</row>
    <row r="132" spans="2:14" x14ac:dyDescent="0.25">
      <c r="B132" s="104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</row>
    <row r="133" spans="2:14" x14ac:dyDescent="0.25">
      <c r="B133" s="104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</row>
    <row r="134" spans="2:14" s="5" customFormat="1" x14ac:dyDescent="0.25">
      <c r="B134" s="197"/>
    </row>
    <row r="135" spans="2:14" x14ac:dyDescent="0.25">
      <c r="B135" s="188"/>
      <c r="C135" s="188" t="s">
        <v>243</v>
      </c>
      <c r="D135" s="188"/>
      <c r="E135" s="188"/>
      <c r="F135" s="188"/>
      <c r="G135" s="188"/>
      <c r="H135" s="188"/>
      <c r="I135" s="188"/>
      <c r="J135" s="188"/>
      <c r="K135" s="188"/>
      <c r="L135" s="188"/>
      <c r="M135" s="188"/>
      <c r="N135" s="188"/>
    </row>
    <row r="136" spans="2:14" x14ac:dyDescent="0.25">
      <c r="B136" s="106"/>
      <c r="C136" s="75" t="s">
        <v>244</v>
      </c>
      <c r="D136" s="3" t="s">
        <v>245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2:14" x14ac:dyDescent="0.25">
      <c r="B137" s="106"/>
      <c r="C137" s="75" t="s">
        <v>246</v>
      </c>
      <c r="D137" s="3" t="s">
        <v>247</v>
      </c>
      <c r="E137" s="3"/>
      <c r="F137" s="3"/>
      <c r="G137" s="3"/>
      <c r="H137" s="3"/>
      <c r="I137" s="3"/>
      <c r="J137" s="3"/>
      <c r="K137" s="3"/>
      <c r="L137" s="3"/>
      <c r="M137" s="3"/>
      <c r="N137" s="3"/>
    </row>
    <row r="138" spans="2:14" x14ac:dyDescent="0.25">
      <c r="B138" s="106"/>
      <c r="C138" s="75" t="s">
        <v>248</v>
      </c>
      <c r="D138" s="3" t="s">
        <v>249</v>
      </c>
      <c r="E138" s="3"/>
      <c r="F138" s="3"/>
      <c r="G138" s="3"/>
      <c r="H138" s="3"/>
      <c r="I138" s="3"/>
      <c r="J138" s="3"/>
      <c r="K138" s="3"/>
      <c r="L138" s="3"/>
      <c r="M138" s="3"/>
      <c r="N138" s="3"/>
    </row>
    <row r="139" spans="2:14" x14ac:dyDescent="0.25">
      <c r="B139" s="106"/>
      <c r="C139" s="3"/>
      <c r="D139" s="3" t="s">
        <v>250</v>
      </c>
      <c r="E139" s="3"/>
      <c r="F139" s="3"/>
      <c r="G139" s="3"/>
      <c r="H139" s="3"/>
      <c r="I139" s="76"/>
      <c r="J139" s="76"/>
      <c r="K139" s="76"/>
      <c r="L139" s="3"/>
      <c r="M139" s="3"/>
      <c r="N139" s="3"/>
    </row>
    <row r="140" spans="2:14" s="5" customFormat="1" x14ac:dyDescent="0.25">
      <c r="B140" s="197"/>
      <c r="N140" s="5" t="s">
        <v>265</v>
      </c>
    </row>
    <row r="141" spans="2:14" s="5" customFormat="1" x14ac:dyDescent="0.25">
      <c r="B141" s="197"/>
    </row>
    <row r="142" spans="2:14" s="5" customFormat="1" x14ac:dyDescent="0.25">
      <c r="B142" s="197"/>
    </row>
    <row r="143" spans="2:14" s="5" customFormat="1" x14ac:dyDescent="0.25">
      <c r="B143" s="197"/>
    </row>
    <row r="144" spans="2:14" s="5" customFormat="1" x14ac:dyDescent="0.25">
      <c r="B144" s="197"/>
    </row>
    <row r="145" spans="2:2" s="5" customFormat="1" x14ac:dyDescent="0.25">
      <c r="B145" s="197"/>
    </row>
    <row r="146" spans="2:2" s="5" customFormat="1" x14ac:dyDescent="0.25">
      <c r="B146" s="197"/>
    </row>
    <row r="147" spans="2:2" s="5" customFormat="1" x14ac:dyDescent="0.25">
      <c r="B147" s="197"/>
    </row>
    <row r="148" spans="2:2" s="5" customFormat="1" x14ac:dyDescent="0.25">
      <c r="B148" s="197"/>
    </row>
    <row r="149" spans="2:2" s="5" customFormat="1" x14ac:dyDescent="0.25">
      <c r="B149" s="197"/>
    </row>
    <row r="150" spans="2:2" s="5" customFormat="1" x14ac:dyDescent="0.25">
      <c r="B150" s="197"/>
    </row>
    <row r="151" spans="2:2" s="5" customFormat="1" x14ac:dyDescent="0.25">
      <c r="B151" s="197"/>
    </row>
    <row r="152" spans="2:2" s="5" customFormat="1" x14ac:dyDescent="0.25">
      <c r="B152" s="197"/>
    </row>
    <row r="153" spans="2:2" s="5" customFormat="1" x14ac:dyDescent="0.25">
      <c r="B153" s="197"/>
    </row>
    <row r="154" spans="2:2" s="5" customFormat="1" x14ac:dyDescent="0.25">
      <c r="B154" s="197"/>
    </row>
  </sheetData>
  <mergeCells count="15">
    <mergeCell ref="B15:N15"/>
    <mergeCell ref="H111:N112"/>
    <mergeCell ref="B67:N67"/>
    <mergeCell ref="B80:N80"/>
    <mergeCell ref="C100:L100"/>
    <mergeCell ref="C101:L101"/>
    <mergeCell ref="B92:N92"/>
    <mergeCell ref="B90:N90"/>
    <mergeCell ref="B88:N88"/>
    <mergeCell ref="B69:N69"/>
    <mergeCell ref="B72:N72"/>
    <mergeCell ref="B73:N73"/>
    <mergeCell ref="B77:N77"/>
    <mergeCell ref="B79:N79"/>
    <mergeCell ref="B71:N71"/>
  </mergeCells>
  <hyperlinks>
    <hyperlink ref="C136" r:id="rId1" location="highlight1" display="RakL 16§" xr:uid="{A913BD6A-A5AD-4ECF-9747-6885EB781DF5}"/>
    <hyperlink ref="C137" r:id="rId2" location="highlight1" xr:uid="{DCDEB5E2-3EFE-4B29-8397-7E11F4291CE5}"/>
    <hyperlink ref="C138" r:id="rId3" location="highlight1" xr:uid="{D5A58A53-A016-4A9B-9191-266EB1C86FE0}"/>
    <hyperlink ref="B94" r:id="rId4" display="https://figbc.fi/julkaisut/vapaaehtoiset-kompensaatiot-kiinteisto-ja-rakennusalalla" xr:uid="{D4809B93-1469-4B9A-BD94-C776EC9561E9}"/>
  </hyperlinks>
  <pageMargins left="0.7" right="0.7" top="0.75" bottom="0.75" header="0.3" footer="0.3"/>
  <pageSetup paperSize="9" scale="67" orientation="portrait" horizontalDpi="1200" verticalDpi="1200" r:id="rId5"/>
  <rowBreaks count="2" manualBreakCount="2">
    <brk id="61" max="16383" man="1"/>
    <brk id="102" min="1" max="13" man="1"/>
  </rowBreaks>
  <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31539-FBD4-4DF4-B028-01DDED880AE7}">
  <dimension ref="B2:J21"/>
  <sheetViews>
    <sheetView zoomScaleNormal="100" workbookViewId="0">
      <selection activeCell="B5" sqref="B5"/>
    </sheetView>
  </sheetViews>
  <sheetFormatPr defaultColWidth="17.7109375" defaultRowHeight="15" x14ac:dyDescent="0.25"/>
  <cols>
    <col min="1" max="1" width="2.7109375" customWidth="1"/>
    <col min="2" max="2" width="17.7109375" style="13"/>
    <col min="3" max="5" width="17.7109375" style="93"/>
    <col min="6" max="10" width="17.7109375" style="13"/>
  </cols>
  <sheetData>
    <row r="2" spans="2:3" ht="21" x14ac:dyDescent="0.35">
      <c r="B2" s="167" t="s">
        <v>260</v>
      </c>
      <c r="C2" s="92"/>
    </row>
    <row r="4" spans="2:3" x14ac:dyDescent="0.25">
      <c r="B4" s="166" t="s">
        <v>261</v>
      </c>
    </row>
    <row r="14" spans="2:3" x14ac:dyDescent="0.25">
      <c r="B14" s="87"/>
    </row>
    <row r="15" spans="2:3" x14ac:dyDescent="0.25">
      <c r="B15" s="87"/>
    </row>
    <row r="16" spans="2:3" x14ac:dyDescent="0.25">
      <c r="B16" s="88"/>
    </row>
    <row r="17" spans="2:2" x14ac:dyDescent="0.25">
      <c r="B17" s="88"/>
    </row>
    <row r="18" spans="2:2" x14ac:dyDescent="0.25">
      <c r="B18" s="88"/>
    </row>
    <row r="19" spans="2:2" x14ac:dyDescent="0.25">
      <c r="B19" s="88"/>
    </row>
    <row r="20" spans="2:2" x14ac:dyDescent="0.25">
      <c r="B20" s="89"/>
    </row>
    <row r="21" spans="2:2" x14ac:dyDescent="0.25">
      <c r="B21" s="90"/>
    </row>
  </sheetData>
  <pageMargins left="0.7" right="0.7" top="0.75" bottom="0.75" header="0.3" footer="0.3"/>
  <pageSetup scale="8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45F10FDBFEA248BA76357D30E2E7FE" ma:contentTypeVersion="18" ma:contentTypeDescription="Create a new document." ma:contentTypeScope="" ma:versionID="6a845562e96963f32f3dbfb4b5e82bf3">
  <xsd:schema xmlns:xsd="http://www.w3.org/2001/XMLSchema" xmlns:xs="http://www.w3.org/2001/XMLSchema" xmlns:p="http://schemas.microsoft.com/office/2006/metadata/properties" xmlns:ns2="d83ff81f-9004-49f9-9ff7-2fa0f191391e" xmlns:ns3="068b5066-15f5-4080-b1c2-9a0aa0218bb6" targetNamespace="http://schemas.microsoft.com/office/2006/metadata/properties" ma:root="true" ma:fieldsID="814744e96815784219ce9ca6b14abda0" ns2:_="" ns3:_="">
    <xsd:import namespace="d83ff81f-9004-49f9-9ff7-2fa0f191391e"/>
    <xsd:import namespace="068b5066-15f5-4080-b1c2-9a0aa0218b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3ff81f-9004-49f9-9ff7-2fa0f19139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fc3e228-04fb-4067-a8aa-891e038f377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8b5066-15f5-4080-b1c2-9a0aa0218b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d6b7516-5ce7-4aab-a30a-20b0b96b9c7a}" ma:internalName="TaxCatchAll" ma:showField="CatchAllData" ma:web="068b5066-15f5-4080-b1c2-9a0aa0218b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83ff81f-9004-49f9-9ff7-2fa0f191391e">
      <Terms xmlns="http://schemas.microsoft.com/office/infopath/2007/PartnerControls"/>
    </lcf76f155ced4ddcb4097134ff3c332f>
    <TaxCatchAll xmlns="068b5066-15f5-4080-b1c2-9a0aa0218bb6" xsi:nil="true"/>
    <SharedWithUsers xmlns="068b5066-15f5-4080-b1c2-9a0aa0218bb6">
      <UserInfo>
        <DisplayName>Elina  Samila</DisplayName>
        <AccountId>1377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11ED7C-3382-43F7-9104-60108BE4EE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3ff81f-9004-49f9-9ff7-2fa0f191391e"/>
    <ds:schemaRef ds:uri="068b5066-15f5-4080-b1c2-9a0aa0218bb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C07921-3FC1-4CB3-8269-3D7309190524}">
  <ds:schemaRefs>
    <ds:schemaRef ds:uri="http://purl.org/dc/elements/1.1/"/>
    <ds:schemaRef ds:uri="d83ff81f-9004-49f9-9ff7-2fa0f191391e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068b5066-15f5-4080-b1c2-9a0aa0218bb6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93F0471-979E-492E-ABCB-F0AF5E4C32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6</vt:i4>
      </vt:variant>
      <vt:variant>
        <vt:lpstr>Nimetyt alueet</vt:lpstr>
      </vt:variant>
      <vt:variant>
        <vt:i4>4</vt:i4>
      </vt:variant>
    </vt:vector>
  </HeadingPairs>
  <TitlesOfParts>
    <vt:vector size="10" baseType="lpstr">
      <vt:lpstr>Kansilehti</vt:lpstr>
      <vt:lpstr>Arviointiraportti</vt:lpstr>
      <vt:lpstr>Laskelma ja sen yksityiskohdat</vt:lpstr>
      <vt:lpstr>Kuvaajat</vt:lpstr>
      <vt:lpstr>Perustiedot ja Laskentamuistio</vt:lpstr>
      <vt:lpstr>Päivitykset</vt:lpstr>
      <vt:lpstr>Arviointiraportti!Tulostusalue</vt:lpstr>
      <vt:lpstr>'Laskelma ja sen yksityiskohdat'!Tulostusalue</vt:lpstr>
      <vt:lpstr>'Perustiedot ja Laskentamuistio'!Tulostusalue</vt:lpstr>
      <vt:lpstr>Päivitykset!Tulostusalue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Tepponen</dc:creator>
  <cp:keywords/>
  <dc:description/>
  <cp:lastModifiedBy>Anne Valkama</cp:lastModifiedBy>
  <cp:revision/>
  <cp:lastPrinted>2024-02-26T12:38:06Z</cp:lastPrinted>
  <dcterms:created xsi:type="dcterms:W3CDTF">2023-11-08T16:01:24Z</dcterms:created>
  <dcterms:modified xsi:type="dcterms:W3CDTF">2024-02-27T14:51:11Z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0x0101006E45F10FDBFEA248BA76357D30E2E7FE</vt:lpwstr>
  </property>
</Properties>
</file>